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drawings/drawing13.xml" ContentType="application/vnd.openxmlformats-officedocument.drawing+xml"/>
  <Override PartName="/xl/charts/chart2.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7.xml" ContentType="application/vnd.openxmlformats-officedocument.drawing+xml"/>
  <Override PartName="/xl/charts/chart7.xml" ContentType="application/vnd.openxmlformats-officedocument.drawingml.chart+xml"/>
  <Override PartName="/xl/drawings/drawing18.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charts/chart10.xml" ContentType="application/vnd.openxmlformats-officedocument.drawingml.chart+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30.xml" ContentType="application/vnd.openxmlformats-officedocument.drawing+xml"/>
  <Override PartName="/xl/charts/chart17.xml" ContentType="application/vnd.openxmlformats-officedocument.drawingml.chart+xml"/>
  <Override PartName="/xl/drawings/drawing3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32.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33.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34.xml" ContentType="application/vnd.openxmlformats-officedocument.drawing+xml"/>
  <Override PartName="/xl/drawings/drawing35.xml" ContentType="application/vnd.openxmlformats-officedocument.drawing+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charts/chart28.xml" ContentType="application/vnd.openxmlformats-officedocument.drawingml.chart+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49.xml" ContentType="application/vnd.openxmlformats-officedocument.drawing+xml"/>
  <Override PartName="/xl/charts/chart33.xml" ContentType="application/vnd.openxmlformats-officedocument.drawingml.chart+xml"/>
  <Override PartName="/xl/drawings/drawing50.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51.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70.xml" ContentType="application/vnd.openxmlformats-officedocument.drawing+xml"/>
  <Override PartName="/xl/charts/chart41.xml" ContentType="application/vnd.openxmlformats-officedocument.drawingml.chart+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8.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49.xml" ContentType="application/vnd.openxmlformats-officedocument.drawingml.chart+xml"/>
  <Override PartName="/xl/drawings/drawing90.xml" ContentType="application/vnd.openxmlformats-officedocument.drawing+xml"/>
  <Override PartName="/xl/charts/chart50.xml" ContentType="application/vnd.openxmlformats-officedocument.drawingml.chart+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xml"/>
  <Override PartName="/xl/charts/chart52.xml" ContentType="application/vnd.openxmlformats-officedocument.drawingml.chart+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Z:\AREA DE ESTADÍSTICA\ESTADÍSTICA\Estadistica\2026\Informes especiales a 30 de junio de 2026\"/>
    </mc:Choice>
  </mc:AlternateContent>
  <xr:revisionPtr revIDLastSave="0" documentId="13_ncr:1_{5DCE550E-7C12-4F2F-83E7-517315A2D7C2}" xr6:coauthVersionLast="47" xr6:coauthVersionMax="47" xr10:uidLastSave="{00000000-0000-0000-0000-000000000000}"/>
  <bookViews>
    <workbookView xWindow="-110" yWindow="-110" windowWidth="19420" windowHeight="10300" xr2:uid="{00000000-000D-0000-FFFF-FFFF00000000}"/>
  </bookViews>
  <sheets>
    <sheet name="porsaad" sheetId="1" r:id="rId1"/>
    <sheet name="indsaad" sheetId="2" r:id="rId2"/>
    <sheet name="indsaad_2" sheetId="3" r:id="rId3"/>
    <sheet name="EVO" sheetId="4" r:id="rId4"/>
    <sheet name="EVO_sol" sheetId="5" r:id="rId5"/>
    <sheet name="EVO_resol" sheetId="6" r:id="rId6"/>
    <sheet name="EVO_derecho" sheetId="7" r:id="rId7"/>
    <sheet name="EVO_resolPIA" sheetId="8" r:id="rId8"/>
    <sheet name="EVO_sinPIA" sheetId="9" r:id="rId9"/>
    <sheet name="EVO_prest" sheetId="10" r:id="rId10"/>
    <sheet name="20pobl" sheetId="11" r:id="rId11"/>
    <sheet name="21solsaad" sheetId="12" r:id="rId12"/>
    <sheet name="22solcasaadpot" sheetId="13" r:id="rId13"/>
    <sheet name="23solcasaad" sheetId="14" r:id="rId14"/>
    <sheet name="24solcasaad_pobl" sheetId="15" r:id="rId15"/>
    <sheet name="24asolcasaad_pobl" sheetId="16" r:id="rId16"/>
    <sheet name="25solaltabaja" sheetId="17" r:id="rId17"/>
    <sheet name="26perfsaad" sheetId="18" r:id="rId18"/>
    <sheet name="31dictsaad" sheetId="19" r:id="rId19"/>
    <sheet name="31adictsaad" sheetId="20" r:id="rId20"/>
    <sheet name="31bdictsaad" sheetId="21" r:id="rId21"/>
    <sheet name="32dictcasaadpot" sheetId="22" r:id="rId22"/>
    <sheet name="33dictcasaad" sheetId="23" r:id="rId23"/>
    <sheet name="33dictcasaadGIII" sheetId="24" r:id="rId24"/>
    <sheet name="33dictcasaadGII" sheetId="25" r:id="rId25"/>
    <sheet name="33dictcasaadGI" sheetId="26" r:id="rId26"/>
    <sheet name="33dictcasaadG0" sheetId="27" r:id="rId27"/>
    <sheet name="34adictcasaad" sheetId="28" r:id="rId28"/>
    <sheet name="34bdictcasaad" sheetId="29" r:id="rId29"/>
    <sheet name="35ResolGraAltaBaj" sheetId="30" r:id="rId30"/>
    <sheet name="36perfresol" sheetId="31" r:id="rId31"/>
    <sheet name="36aperfresol_graf" sheetId="32" r:id="rId32"/>
    <sheet name="36bperfresol_graf" sheetId="33" r:id="rId33"/>
    <sheet name="41benpresaad" sheetId="34" r:id="rId34"/>
    <sheet name="41benpresaad_graf" sheetId="35" r:id="rId35"/>
    <sheet name="41abenpreGIII" sheetId="36" r:id="rId36"/>
    <sheet name="41abenpreGIII_graf" sheetId="37" r:id="rId37"/>
    <sheet name="41bbenpreGII" sheetId="38" r:id="rId38"/>
    <sheet name="41abenpreGII_graf" sheetId="39" r:id="rId39"/>
    <sheet name="41cbenpreGI" sheetId="40" r:id="rId40"/>
    <sheet name="41abenpreGI_graf" sheetId="41" r:id="rId41"/>
    <sheet name="42pbpcasaadpot" sheetId="42" r:id="rId42"/>
    <sheet name="43pbpcasaad" sheetId="43" r:id="rId43"/>
    <sheet name="43pbpcasaadGIII" sheetId="44" r:id="rId44"/>
    <sheet name="43pbpcasaadGII" sheetId="45" r:id="rId45"/>
    <sheet name="43pbpcasaadGI" sheetId="46" r:id="rId46"/>
    <sheet name="44apbpcasaad" sheetId="47" r:id="rId47"/>
    <sheet name="44bpbpcasaad" sheetId="48" r:id="rId48"/>
    <sheet name="45ResolPIAAltaBaj" sheetId="49" r:id="rId49"/>
    <sheet name="46perfpbsaad" sheetId="50" r:id="rId50"/>
    <sheet name="46aperfpb_graf" sheetId="51" r:id="rId51"/>
    <sheet name="51pbgrado" sheetId="52" r:id="rId52"/>
    <sheet name="51aPAPDgrado" sheetId="53" r:id="rId53"/>
    <sheet name="51bTeleasgrado" sheetId="54" r:id="rId54"/>
    <sheet name="51cSADgrado" sheetId="55" r:id="rId55"/>
    <sheet name="51dCDgrado" sheetId="56" r:id="rId56"/>
    <sheet name="51eSARgrado" sheetId="57" r:id="rId57"/>
    <sheet name="51fPEVincgrado" sheetId="58" r:id="rId58"/>
    <sheet name="51gPECgrado" sheetId="59" r:id="rId59"/>
    <sheet name="51hPEAsistPgrado" sheetId="60" r:id="rId60"/>
    <sheet name="52SubtipoVinculada" sheetId="61" r:id="rId61"/>
    <sheet name="52SubtipoVinculadaGIII" sheetId="62" r:id="rId62"/>
    <sheet name="52SubtipoVinculadaGII" sheetId="63" r:id="rId63"/>
    <sheet name="52SubtipoVinculadaGI" sheetId="64" r:id="rId64"/>
    <sheet name="53combprest" sheetId="65" r:id="rId65"/>
    <sheet name="53combprestGI" sheetId="66" r:id="rId66"/>
    <sheet name="53combprestGII" sheetId="67" r:id="rId67"/>
    <sheet name="53combprestGIII" sheetId="68" r:id="rId68"/>
    <sheet name="6perfcuidador" sheetId="69" r:id="rId69"/>
    <sheet name="61aperfcuidadorCCAA" sheetId="70" r:id="rId70"/>
    <sheet name="62bperfcuidadorCCAA" sheetId="71" r:id="rId71"/>
    <sheet name="63cperfcuidadorCCAA" sheetId="72" r:id="rId72"/>
    <sheet name="7Intensidad" sheetId="73" r:id="rId73"/>
    <sheet name="7IntensidadCCAA" sheetId="74" r:id="rId74"/>
    <sheet name="7IntenSAD_CCAA" sheetId="75" r:id="rId75"/>
    <sheet name="7IntenPE_SAD_CCAA" sheetId="76" r:id="rId76"/>
    <sheet name="8CuantíaPrest" sheetId="77" r:id="rId77"/>
    <sheet name="8CuantíaPEC_CCAA" sheetId="78" r:id="rId78"/>
    <sheet name="8CuantíaAP_CCAA" sheetId="79" r:id="rId79"/>
    <sheet name="8CuantíaPEVsad_CCAA" sheetId="80" r:id="rId80"/>
    <sheet name="8CuantíaPEVsar_CCAA" sheetId="81" r:id="rId81"/>
    <sheet name="8CuantíaPEVcd_CCAA" sheetId="82" r:id="rId82"/>
    <sheet name="8CuantíaPEVpapd_CCAA" sheetId="83" r:id="rId83"/>
    <sheet name="8CuantíaPEVteleasist_CCAA" sheetId="84" r:id="rId84"/>
    <sheet name="9TiempoEspera" sheetId="85" r:id="rId85"/>
    <sheet name="10pendResol" sheetId="86" r:id="rId86"/>
    <sheet name="10pendPrest" sheetId="87" r:id="rId87"/>
    <sheet name="10pend" sheetId="88" r:id="rId88"/>
    <sheet name="11ListaEspera" sheetId="89" r:id="rId89"/>
    <sheet name="11ListaEsperaGIII" sheetId="90" r:id="rId90"/>
    <sheet name="11ListaEsperaGII" sheetId="91" r:id="rId91"/>
    <sheet name="11ListaEsperaGI" sheetId="92" r:id="rId92"/>
    <sheet name="12BenefEfect" sheetId="93" r:id="rId93"/>
    <sheet name="12BenefEfect_pre" sheetId="94" r:id="rId94"/>
    <sheet name="12BenefEfect_pre_GI" sheetId="95" r:id="rId95"/>
    <sheet name="12BenefEfect_pre_GII" sheetId="96" r:id="rId96"/>
    <sheet name="12BenefEfect_pre_GIII" sheetId="97" r:id="rId9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0" i="97" l="1"/>
  <c r="W30" i="97"/>
  <c r="U30" i="97"/>
  <c r="S30" i="97"/>
  <c r="Q30" i="97"/>
  <c r="O30" i="97"/>
  <c r="M30" i="97"/>
  <c r="K30" i="97"/>
  <c r="I30" i="97"/>
  <c r="G30" i="97"/>
  <c r="Y28" i="97"/>
  <c r="W28" i="97"/>
  <c r="U28" i="97"/>
  <c r="S28" i="97"/>
  <c r="Q28" i="97"/>
  <c r="O28" i="97"/>
  <c r="M28" i="97"/>
  <c r="K28" i="97"/>
  <c r="I28" i="97"/>
  <c r="G28" i="97"/>
  <c r="Y27" i="97"/>
  <c r="W27" i="97"/>
  <c r="U27" i="97"/>
  <c r="S27" i="97"/>
  <c r="Q27" i="97"/>
  <c r="O27" i="97"/>
  <c r="M27" i="97"/>
  <c r="K27" i="97"/>
  <c r="I27" i="97"/>
  <c r="G27" i="97"/>
  <c r="Y26" i="97"/>
  <c r="W26" i="97"/>
  <c r="U26" i="97"/>
  <c r="S26" i="97"/>
  <c r="Q26" i="97"/>
  <c r="O26" i="97"/>
  <c r="M26" i="97"/>
  <c r="K26" i="97"/>
  <c r="I26" i="97"/>
  <c r="G26" i="97"/>
  <c r="Y25" i="97"/>
  <c r="W25" i="97"/>
  <c r="U25" i="97"/>
  <c r="S25" i="97"/>
  <c r="Q25" i="97"/>
  <c r="O25" i="97"/>
  <c r="M25" i="97"/>
  <c r="K25" i="97"/>
  <c r="I25" i="97"/>
  <c r="G25" i="97"/>
  <c r="Y24" i="97"/>
  <c r="W24" i="97"/>
  <c r="U24" i="97"/>
  <c r="S24" i="97"/>
  <c r="Q24" i="97"/>
  <c r="O24" i="97"/>
  <c r="M24" i="97"/>
  <c r="K24" i="97"/>
  <c r="I24" i="97"/>
  <c r="G24" i="97"/>
  <c r="Y23" i="97"/>
  <c r="W23" i="97"/>
  <c r="U23" i="97"/>
  <c r="S23" i="97"/>
  <c r="Q23" i="97"/>
  <c r="O23" i="97"/>
  <c r="M23" i="97"/>
  <c r="K23" i="97"/>
  <c r="I23" i="97"/>
  <c r="G23" i="97"/>
  <c r="Y22" i="97"/>
  <c r="W22" i="97"/>
  <c r="U22" i="97"/>
  <c r="S22" i="97"/>
  <c r="Q22" i="97"/>
  <c r="O22" i="97"/>
  <c r="M22" i="97"/>
  <c r="K22" i="97"/>
  <c r="I22" i="97"/>
  <c r="G22" i="97"/>
  <c r="Y21" i="97"/>
  <c r="W21" i="97"/>
  <c r="U21" i="97"/>
  <c r="S21" i="97"/>
  <c r="Q21" i="97"/>
  <c r="O21" i="97"/>
  <c r="M21" i="97"/>
  <c r="K21" i="97"/>
  <c r="I21" i="97"/>
  <c r="G21" i="97"/>
  <c r="Y20" i="97"/>
  <c r="W20" i="97"/>
  <c r="U20" i="97"/>
  <c r="S20" i="97"/>
  <c r="Q20" i="97"/>
  <c r="O20" i="97"/>
  <c r="M20" i="97"/>
  <c r="K20" i="97"/>
  <c r="I20" i="97"/>
  <c r="G20" i="97"/>
  <c r="Y19" i="97"/>
  <c r="W19" i="97"/>
  <c r="U19" i="97"/>
  <c r="S19" i="97"/>
  <c r="Q19" i="97"/>
  <c r="O19" i="97"/>
  <c r="M19" i="97"/>
  <c r="K19" i="97"/>
  <c r="I19" i="97"/>
  <c r="G19" i="97"/>
  <c r="Y18" i="97"/>
  <c r="W18" i="97"/>
  <c r="U18" i="97"/>
  <c r="S18" i="97"/>
  <c r="Q18" i="97"/>
  <c r="O18" i="97"/>
  <c r="M18" i="97"/>
  <c r="K18" i="97"/>
  <c r="I18" i="97"/>
  <c r="G18" i="97"/>
  <c r="Y17" i="97"/>
  <c r="W17" i="97"/>
  <c r="U17" i="97"/>
  <c r="S17" i="97"/>
  <c r="Q17" i="97"/>
  <c r="O17" i="97"/>
  <c r="M17" i="97"/>
  <c r="K17" i="97"/>
  <c r="I17" i="97"/>
  <c r="G17" i="97"/>
  <c r="Y16" i="97"/>
  <c r="W16" i="97"/>
  <c r="U16" i="97"/>
  <c r="S16" i="97"/>
  <c r="Q16" i="97"/>
  <c r="O16" i="97"/>
  <c r="M16" i="97"/>
  <c r="K16" i="97"/>
  <c r="I16" i="97"/>
  <c r="G16" i="97"/>
  <c r="Y15" i="97"/>
  <c r="W15" i="97"/>
  <c r="U15" i="97"/>
  <c r="S15" i="97"/>
  <c r="Q15" i="97"/>
  <c r="O15" i="97"/>
  <c r="M15" i="97"/>
  <c r="K15" i="97"/>
  <c r="I15" i="97"/>
  <c r="G15" i="97"/>
  <c r="Y14" i="97"/>
  <c r="W14" i="97"/>
  <c r="U14" i="97"/>
  <c r="S14" i="97"/>
  <c r="Q14" i="97"/>
  <c r="O14" i="97"/>
  <c r="M14" i="97"/>
  <c r="K14" i="97"/>
  <c r="I14" i="97"/>
  <c r="G14" i="97"/>
  <c r="Y13" i="97"/>
  <c r="W13" i="97"/>
  <c r="U13" i="97"/>
  <c r="S13" i="97"/>
  <c r="Q13" i="97"/>
  <c r="O13" i="97"/>
  <c r="M13" i="97"/>
  <c r="K13" i="97"/>
  <c r="I13" i="97"/>
  <c r="G13" i="97"/>
  <c r="Y12" i="97"/>
  <c r="W12" i="97"/>
  <c r="U12" i="97"/>
  <c r="S12" i="97"/>
  <c r="Q12" i="97"/>
  <c r="O12" i="97"/>
  <c r="M12" i="97"/>
  <c r="K12" i="97"/>
  <c r="I12" i="97"/>
  <c r="G12" i="97"/>
  <c r="Y11" i="97"/>
  <c r="W11" i="97"/>
  <c r="U11" i="97"/>
  <c r="S11" i="97"/>
  <c r="Q11" i="97"/>
  <c r="O11" i="97"/>
  <c r="M11" i="97"/>
  <c r="K11" i="97"/>
  <c r="I11" i="97"/>
  <c r="G11" i="97"/>
  <c r="Y10" i="97"/>
  <c r="W10" i="97"/>
  <c r="U10" i="97"/>
  <c r="S10" i="97"/>
  <c r="Q10" i="97"/>
  <c r="O10" i="97"/>
  <c r="M10" i="97"/>
  <c r="K10" i="97"/>
  <c r="I10" i="97"/>
  <c r="G10" i="97"/>
  <c r="Y30" i="96"/>
  <c r="W30" i="96"/>
  <c r="U30" i="96"/>
  <c r="S30" i="96"/>
  <c r="Q30" i="96"/>
  <c r="O30" i="96"/>
  <c r="M30" i="96"/>
  <c r="K30" i="96"/>
  <c r="I30" i="96"/>
  <c r="G30" i="96"/>
  <c r="Y28" i="96"/>
  <c r="W28" i="96"/>
  <c r="U28" i="96"/>
  <c r="S28" i="96"/>
  <c r="Q28" i="96"/>
  <c r="O28" i="96"/>
  <c r="M28" i="96"/>
  <c r="K28" i="96"/>
  <c r="I28" i="96"/>
  <c r="G28" i="96"/>
  <c r="Y27" i="96"/>
  <c r="W27" i="96"/>
  <c r="U27" i="96"/>
  <c r="S27" i="96"/>
  <c r="Q27" i="96"/>
  <c r="O27" i="96"/>
  <c r="M27" i="96"/>
  <c r="K27" i="96"/>
  <c r="I27" i="96"/>
  <c r="G27" i="96"/>
  <c r="Y26" i="96"/>
  <c r="W26" i="96"/>
  <c r="U26" i="96"/>
  <c r="S26" i="96"/>
  <c r="Q26" i="96"/>
  <c r="O26" i="96"/>
  <c r="M26" i="96"/>
  <c r="K26" i="96"/>
  <c r="I26" i="96"/>
  <c r="G26" i="96"/>
  <c r="Y25" i="96"/>
  <c r="W25" i="96"/>
  <c r="U25" i="96"/>
  <c r="S25" i="96"/>
  <c r="Q25" i="96"/>
  <c r="O25" i="96"/>
  <c r="M25" i="96"/>
  <c r="K25" i="96"/>
  <c r="I25" i="96"/>
  <c r="G25" i="96"/>
  <c r="Y24" i="96"/>
  <c r="W24" i="96"/>
  <c r="U24" i="96"/>
  <c r="S24" i="96"/>
  <c r="Q24" i="96"/>
  <c r="O24" i="96"/>
  <c r="M24" i="96"/>
  <c r="K24" i="96"/>
  <c r="I24" i="96"/>
  <c r="G24" i="96"/>
  <c r="Y23" i="96"/>
  <c r="W23" i="96"/>
  <c r="U23" i="96"/>
  <c r="S23" i="96"/>
  <c r="Q23" i="96"/>
  <c r="O23" i="96"/>
  <c r="M23" i="96"/>
  <c r="K23" i="96"/>
  <c r="I23" i="96"/>
  <c r="G23" i="96"/>
  <c r="Y22" i="96"/>
  <c r="W22" i="96"/>
  <c r="U22" i="96"/>
  <c r="S22" i="96"/>
  <c r="Q22" i="96"/>
  <c r="O22" i="96"/>
  <c r="M22" i="96"/>
  <c r="K22" i="96"/>
  <c r="I22" i="96"/>
  <c r="G22" i="96"/>
  <c r="Y21" i="96"/>
  <c r="W21" i="96"/>
  <c r="U21" i="96"/>
  <c r="S21" i="96"/>
  <c r="Q21" i="96"/>
  <c r="O21" i="96"/>
  <c r="M21" i="96"/>
  <c r="K21" i="96"/>
  <c r="I21" i="96"/>
  <c r="G21" i="96"/>
  <c r="Y20" i="96"/>
  <c r="W20" i="96"/>
  <c r="U20" i="96"/>
  <c r="S20" i="96"/>
  <c r="Q20" i="96"/>
  <c r="O20" i="96"/>
  <c r="M20" i="96"/>
  <c r="K20" i="96"/>
  <c r="I20" i="96"/>
  <c r="G20" i="96"/>
  <c r="Y19" i="96"/>
  <c r="W19" i="96"/>
  <c r="U19" i="96"/>
  <c r="S19" i="96"/>
  <c r="Q19" i="96"/>
  <c r="O19" i="96"/>
  <c r="M19" i="96"/>
  <c r="K19" i="96"/>
  <c r="I19" i="96"/>
  <c r="G19" i="96"/>
  <c r="Y18" i="96"/>
  <c r="W18" i="96"/>
  <c r="U18" i="96"/>
  <c r="S18" i="96"/>
  <c r="Q18" i="96"/>
  <c r="O18" i="96"/>
  <c r="M18" i="96"/>
  <c r="K18" i="96"/>
  <c r="I18" i="96"/>
  <c r="G18" i="96"/>
  <c r="Y17" i="96"/>
  <c r="W17" i="96"/>
  <c r="U17" i="96"/>
  <c r="S17" i="96"/>
  <c r="Q17" i="96"/>
  <c r="O17" i="96"/>
  <c r="M17" i="96"/>
  <c r="K17" i="96"/>
  <c r="I17" i="96"/>
  <c r="G17" i="96"/>
  <c r="Y16" i="96"/>
  <c r="W16" i="96"/>
  <c r="U16" i="96"/>
  <c r="S16" i="96"/>
  <c r="Q16" i="96"/>
  <c r="O16" i="96"/>
  <c r="M16" i="96"/>
  <c r="K16" i="96"/>
  <c r="I16" i="96"/>
  <c r="G16" i="96"/>
  <c r="Y15" i="96"/>
  <c r="W15" i="96"/>
  <c r="U15" i="96"/>
  <c r="S15" i="96"/>
  <c r="Q15" i="96"/>
  <c r="O15" i="96"/>
  <c r="M15" i="96"/>
  <c r="K15" i="96"/>
  <c r="I15" i="96"/>
  <c r="G15" i="96"/>
  <c r="Y14" i="96"/>
  <c r="W14" i="96"/>
  <c r="U14" i="96"/>
  <c r="S14" i="96"/>
  <c r="Q14" i="96"/>
  <c r="O14" i="96"/>
  <c r="M14" i="96"/>
  <c r="K14" i="96"/>
  <c r="I14" i="96"/>
  <c r="G14" i="96"/>
  <c r="Y13" i="96"/>
  <c r="W13" i="96"/>
  <c r="U13" i="96"/>
  <c r="S13" i="96"/>
  <c r="Q13" i="96"/>
  <c r="O13" i="96"/>
  <c r="M13" i="96"/>
  <c r="K13" i="96"/>
  <c r="I13" i="96"/>
  <c r="G13" i="96"/>
  <c r="Y12" i="96"/>
  <c r="W12" i="96"/>
  <c r="U12" i="96"/>
  <c r="S12" i="96"/>
  <c r="Q12" i="96"/>
  <c r="O12" i="96"/>
  <c r="M12" i="96"/>
  <c r="K12" i="96"/>
  <c r="I12" i="96"/>
  <c r="G12" i="96"/>
  <c r="Y11" i="96"/>
  <c r="W11" i="96"/>
  <c r="U11" i="96"/>
  <c r="S11" i="96"/>
  <c r="Q11" i="96"/>
  <c r="O11" i="96"/>
  <c r="M11" i="96"/>
  <c r="K11" i="96"/>
  <c r="I11" i="96"/>
  <c r="G11" i="96"/>
  <c r="Y10" i="96"/>
  <c r="W10" i="96"/>
  <c r="U10" i="96"/>
  <c r="S10" i="96"/>
  <c r="Q10" i="96"/>
  <c r="O10" i="96"/>
  <c r="M10" i="96"/>
  <c r="K10" i="96"/>
  <c r="I10" i="96"/>
  <c r="G10" i="96"/>
  <c r="Y30" i="95"/>
  <c r="W30" i="95"/>
  <c r="U30" i="95"/>
  <c r="S30" i="95"/>
  <c r="Q30" i="95"/>
  <c r="O30" i="95"/>
  <c r="M30" i="95"/>
  <c r="K30" i="95"/>
  <c r="I30" i="95"/>
  <c r="G30" i="95"/>
  <c r="Y28" i="95"/>
  <c r="W28" i="95"/>
  <c r="U28" i="95"/>
  <c r="S28" i="95"/>
  <c r="Q28" i="95"/>
  <c r="O28" i="95"/>
  <c r="M28" i="95"/>
  <c r="K28" i="95"/>
  <c r="I28" i="95"/>
  <c r="G28" i="95"/>
  <c r="Y27" i="95"/>
  <c r="W27" i="95"/>
  <c r="U27" i="95"/>
  <c r="S27" i="95"/>
  <c r="Q27" i="95"/>
  <c r="O27" i="95"/>
  <c r="M27" i="95"/>
  <c r="K27" i="95"/>
  <c r="I27" i="95"/>
  <c r="G27" i="95"/>
  <c r="Y26" i="95"/>
  <c r="W26" i="95"/>
  <c r="U26" i="95"/>
  <c r="S26" i="95"/>
  <c r="Q26" i="95"/>
  <c r="O26" i="95"/>
  <c r="M26" i="95"/>
  <c r="K26" i="95"/>
  <c r="I26" i="95"/>
  <c r="G26" i="95"/>
  <c r="Y25" i="95"/>
  <c r="W25" i="95"/>
  <c r="U25" i="95"/>
  <c r="S25" i="95"/>
  <c r="Q25" i="95"/>
  <c r="O25" i="95"/>
  <c r="M25" i="95"/>
  <c r="K25" i="95"/>
  <c r="I25" i="95"/>
  <c r="G25" i="95"/>
  <c r="Y24" i="95"/>
  <c r="W24" i="95"/>
  <c r="U24" i="95"/>
  <c r="S24" i="95"/>
  <c r="Q24" i="95"/>
  <c r="O24" i="95"/>
  <c r="M24" i="95"/>
  <c r="K24" i="95"/>
  <c r="I24" i="95"/>
  <c r="G24" i="95"/>
  <c r="Y23" i="95"/>
  <c r="W23" i="95"/>
  <c r="U23" i="95"/>
  <c r="S23" i="95"/>
  <c r="Q23" i="95"/>
  <c r="O23" i="95"/>
  <c r="M23" i="95"/>
  <c r="K23" i="95"/>
  <c r="I23" i="95"/>
  <c r="G23" i="95"/>
  <c r="Y22" i="95"/>
  <c r="W22" i="95"/>
  <c r="U22" i="95"/>
  <c r="S22" i="95"/>
  <c r="Q22" i="95"/>
  <c r="O22" i="95"/>
  <c r="M22" i="95"/>
  <c r="K22" i="95"/>
  <c r="I22" i="95"/>
  <c r="G22" i="95"/>
  <c r="Y21" i="95"/>
  <c r="W21" i="95"/>
  <c r="U21" i="95"/>
  <c r="S21" i="95"/>
  <c r="Q21" i="95"/>
  <c r="O21" i="95"/>
  <c r="M21" i="95"/>
  <c r="K21" i="95"/>
  <c r="I21" i="95"/>
  <c r="G21" i="95"/>
  <c r="Y20" i="95"/>
  <c r="W20" i="95"/>
  <c r="U20" i="95"/>
  <c r="S20" i="95"/>
  <c r="Q20" i="95"/>
  <c r="O20" i="95"/>
  <c r="M20" i="95"/>
  <c r="K20" i="95"/>
  <c r="I20" i="95"/>
  <c r="G20" i="95"/>
  <c r="Y19" i="95"/>
  <c r="W19" i="95"/>
  <c r="U19" i="95"/>
  <c r="S19" i="95"/>
  <c r="Q19" i="95"/>
  <c r="O19" i="95"/>
  <c r="M19" i="95"/>
  <c r="K19" i="95"/>
  <c r="I19" i="95"/>
  <c r="G19" i="95"/>
  <c r="Y18" i="95"/>
  <c r="W18" i="95"/>
  <c r="U18" i="95"/>
  <c r="S18" i="95"/>
  <c r="Q18" i="95"/>
  <c r="O18" i="95"/>
  <c r="M18" i="95"/>
  <c r="K18" i="95"/>
  <c r="I18" i="95"/>
  <c r="G18" i="95"/>
  <c r="Y17" i="95"/>
  <c r="W17" i="95"/>
  <c r="U17" i="95"/>
  <c r="S17" i="95"/>
  <c r="Q17" i="95"/>
  <c r="O17" i="95"/>
  <c r="M17" i="95"/>
  <c r="K17" i="95"/>
  <c r="I17" i="95"/>
  <c r="G17" i="95"/>
  <c r="Y16" i="95"/>
  <c r="W16" i="95"/>
  <c r="U16" i="95"/>
  <c r="S16" i="95"/>
  <c r="Q16" i="95"/>
  <c r="O16" i="95"/>
  <c r="M16" i="95"/>
  <c r="K16" i="95"/>
  <c r="I16" i="95"/>
  <c r="G16" i="95"/>
  <c r="Y15" i="95"/>
  <c r="W15" i="95"/>
  <c r="U15" i="95"/>
  <c r="S15" i="95"/>
  <c r="Q15" i="95"/>
  <c r="O15" i="95"/>
  <c r="M15" i="95"/>
  <c r="K15" i="95"/>
  <c r="I15" i="95"/>
  <c r="G15" i="95"/>
  <c r="Y14" i="95"/>
  <c r="W14" i="95"/>
  <c r="U14" i="95"/>
  <c r="S14" i="95"/>
  <c r="Q14" i="95"/>
  <c r="O14" i="95"/>
  <c r="M14" i="95"/>
  <c r="K14" i="95"/>
  <c r="I14" i="95"/>
  <c r="G14" i="95"/>
  <c r="Y13" i="95"/>
  <c r="W13" i="95"/>
  <c r="U13" i="95"/>
  <c r="S13" i="95"/>
  <c r="Q13" i="95"/>
  <c r="O13" i="95"/>
  <c r="M13" i="95"/>
  <c r="K13" i="95"/>
  <c r="I13" i="95"/>
  <c r="G13" i="95"/>
  <c r="Y12" i="95"/>
  <c r="W12" i="95"/>
  <c r="U12" i="95"/>
  <c r="S12" i="95"/>
  <c r="Q12" i="95"/>
  <c r="O12" i="95"/>
  <c r="M12" i="95"/>
  <c r="K12" i="95"/>
  <c r="I12" i="95"/>
  <c r="G12" i="95"/>
  <c r="Y11" i="95"/>
  <c r="W11" i="95"/>
  <c r="U11" i="95"/>
  <c r="S11" i="95"/>
  <c r="Q11" i="95"/>
  <c r="O11" i="95"/>
  <c r="M11" i="95"/>
  <c r="K11" i="95"/>
  <c r="I11" i="95"/>
  <c r="G11" i="95"/>
  <c r="Y10" i="95"/>
  <c r="W10" i="95"/>
  <c r="U10" i="95"/>
  <c r="S10" i="95"/>
  <c r="Q10" i="95"/>
  <c r="O10" i="95"/>
  <c r="M10" i="95"/>
  <c r="K10" i="95"/>
  <c r="I10" i="95"/>
  <c r="G10" i="95"/>
  <c r="Y30" i="94"/>
  <c r="W30" i="94"/>
  <c r="U30" i="94"/>
  <c r="S30" i="94"/>
  <c r="Q30" i="94"/>
  <c r="O30" i="94"/>
  <c r="M30" i="94"/>
  <c r="K30" i="94"/>
  <c r="I30" i="94"/>
  <c r="G30" i="94"/>
  <c r="Y28" i="94"/>
  <c r="W28" i="94"/>
  <c r="U28" i="94"/>
  <c r="S28" i="94"/>
  <c r="Q28" i="94"/>
  <c r="O28" i="94"/>
  <c r="M28" i="94"/>
  <c r="K28" i="94"/>
  <c r="I28" i="94"/>
  <c r="G28" i="94"/>
  <c r="Y27" i="94"/>
  <c r="W27" i="94"/>
  <c r="U27" i="94"/>
  <c r="S27" i="94"/>
  <c r="Q27" i="94"/>
  <c r="O27" i="94"/>
  <c r="M27" i="94"/>
  <c r="K27" i="94"/>
  <c r="I27" i="94"/>
  <c r="G27" i="94"/>
  <c r="Y26" i="94"/>
  <c r="W26" i="94"/>
  <c r="U26" i="94"/>
  <c r="S26" i="94"/>
  <c r="Q26" i="94"/>
  <c r="O26" i="94"/>
  <c r="M26" i="94"/>
  <c r="K26" i="94"/>
  <c r="I26" i="94"/>
  <c r="G26" i="94"/>
  <c r="Y25" i="94"/>
  <c r="W25" i="94"/>
  <c r="U25" i="94"/>
  <c r="S25" i="94"/>
  <c r="Q25" i="94"/>
  <c r="O25" i="94"/>
  <c r="M25" i="94"/>
  <c r="K25" i="94"/>
  <c r="I25" i="94"/>
  <c r="G25" i="94"/>
  <c r="Y24" i="94"/>
  <c r="W24" i="94"/>
  <c r="U24" i="94"/>
  <c r="S24" i="94"/>
  <c r="Q24" i="94"/>
  <c r="O24" i="94"/>
  <c r="M24" i="94"/>
  <c r="K24" i="94"/>
  <c r="I24" i="94"/>
  <c r="G24" i="94"/>
  <c r="Y23" i="94"/>
  <c r="W23" i="94"/>
  <c r="U23" i="94"/>
  <c r="S23" i="94"/>
  <c r="Q23" i="94"/>
  <c r="O23" i="94"/>
  <c r="M23" i="94"/>
  <c r="K23" i="94"/>
  <c r="I23" i="94"/>
  <c r="G23" i="94"/>
  <c r="Y22" i="94"/>
  <c r="W22" i="94"/>
  <c r="U22" i="94"/>
  <c r="S22" i="94"/>
  <c r="Q22" i="94"/>
  <c r="O22" i="94"/>
  <c r="M22" i="94"/>
  <c r="K22" i="94"/>
  <c r="I22" i="94"/>
  <c r="G22" i="94"/>
  <c r="Y21" i="94"/>
  <c r="W21" i="94"/>
  <c r="U21" i="94"/>
  <c r="S21" i="94"/>
  <c r="Q21" i="94"/>
  <c r="O21" i="94"/>
  <c r="M21" i="94"/>
  <c r="K21" i="94"/>
  <c r="I21" i="94"/>
  <c r="G21" i="94"/>
  <c r="Y20" i="94"/>
  <c r="W20" i="94"/>
  <c r="U20" i="94"/>
  <c r="S20" i="94"/>
  <c r="Q20" i="94"/>
  <c r="O20" i="94"/>
  <c r="M20" i="94"/>
  <c r="K20" i="94"/>
  <c r="I20" i="94"/>
  <c r="G20" i="94"/>
  <c r="Y19" i="94"/>
  <c r="W19" i="94"/>
  <c r="U19" i="94"/>
  <c r="S19" i="94"/>
  <c r="Q19" i="94"/>
  <c r="O19" i="94"/>
  <c r="M19" i="94"/>
  <c r="K19" i="94"/>
  <c r="I19" i="94"/>
  <c r="G19" i="94"/>
  <c r="Y18" i="94"/>
  <c r="W18" i="94"/>
  <c r="U18" i="94"/>
  <c r="S18" i="94"/>
  <c r="Q18" i="94"/>
  <c r="O18" i="94"/>
  <c r="M18" i="94"/>
  <c r="K18" i="94"/>
  <c r="I18" i="94"/>
  <c r="G18" i="94"/>
  <c r="Y17" i="94"/>
  <c r="W17" i="94"/>
  <c r="U17" i="94"/>
  <c r="S17" i="94"/>
  <c r="Q17" i="94"/>
  <c r="O17" i="94"/>
  <c r="M17" i="94"/>
  <c r="K17" i="94"/>
  <c r="I17" i="94"/>
  <c r="G17" i="94"/>
  <c r="Y16" i="94"/>
  <c r="W16" i="94"/>
  <c r="U16" i="94"/>
  <c r="S16" i="94"/>
  <c r="Q16" i="94"/>
  <c r="O16" i="94"/>
  <c r="M16" i="94"/>
  <c r="K16" i="94"/>
  <c r="I16" i="94"/>
  <c r="G16" i="94"/>
  <c r="Y15" i="94"/>
  <c r="W15" i="94"/>
  <c r="U15" i="94"/>
  <c r="S15" i="94"/>
  <c r="Q15" i="94"/>
  <c r="O15" i="94"/>
  <c r="M15" i="94"/>
  <c r="K15" i="94"/>
  <c r="I15" i="94"/>
  <c r="G15" i="94"/>
  <c r="Y14" i="94"/>
  <c r="W14" i="94"/>
  <c r="U14" i="94"/>
  <c r="S14" i="94"/>
  <c r="Q14" i="94"/>
  <c r="O14" i="94"/>
  <c r="M14" i="94"/>
  <c r="K14" i="94"/>
  <c r="I14" i="94"/>
  <c r="G14" i="94"/>
  <c r="Y13" i="94"/>
  <c r="W13" i="94"/>
  <c r="U13" i="94"/>
  <c r="S13" i="94"/>
  <c r="Q13" i="94"/>
  <c r="O13" i="94"/>
  <c r="M13" i="94"/>
  <c r="K13" i="94"/>
  <c r="I13" i="94"/>
  <c r="G13" i="94"/>
  <c r="Y12" i="94"/>
  <c r="W12" i="94"/>
  <c r="U12" i="94"/>
  <c r="S12" i="94"/>
  <c r="Q12" i="94"/>
  <c r="O12" i="94"/>
  <c r="M12" i="94"/>
  <c r="K12" i="94"/>
  <c r="I12" i="94"/>
  <c r="G12" i="94"/>
  <c r="Y11" i="94"/>
  <c r="W11" i="94"/>
  <c r="U11" i="94"/>
  <c r="S11" i="94"/>
  <c r="Q11" i="94"/>
  <c r="O11" i="94"/>
  <c r="M11" i="94"/>
  <c r="K11" i="94"/>
  <c r="I11" i="94"/>
  <c r="G11" i="94"/>
  <c r="Y10" i="94"/>
  <c r="W10" i="94"/>
  <c r="U10" i="94"/>
  <c r="S10" i="94"/>
  <c r="Q10" i="94"/>
  <c r="O10" i="94"/>
  <c r="M10" i="94"/>
  <c r="K10" i="94"/>
  <c r="I10" i="94"/>
  <c r="G10" i="94"/>
  <c r="P31" i="93"/>
  <c r="N31" i="93"/>
  <c r="L31" i="93"/>
  <c r="D31" i="93"/>
  <c r="O29" i="93"/>
  <c r="J29" i="93"/>
  <c r="I29" i="93"/>
  <c r="Q29" i="93" s="1"/>
  <c r="F29" i="93"/>
  <c r="G29" i="93" s="1"/>
  <c r="Q28" i="93"/>
  <c r="I28" i="93"/>
  <c r="F28" i="93" s="1"/>
  <c r="G28" i="93" s="1"/>
  <c r="Q27" i="93"/>
  <c r="O27" i="93"/>
  <c r="J27" i="93"/>
  <c r="I27" i="93"/>
  <c r="M27" i="93" s="1"/>
  <c r="G27" i="93"/>
  <c r="F27" i="93"/>
  <c r="O26" i="93"/>
  <c r="M26" i="93"/>
  <c r="I26" i="93"/>
  <c r="Q26" i="93" s="1"/>
  <c r="F26" i="93"/>
  <c r="G26" i="93" s="1"/>
  <c r="Q25" i="93"/>
  <c r="O25" i="93"/>
  <c r="M25" i="93"/>
  <c r="J25" i="93"/>
  <c r="I25" i="93"/>
  <c r="F25" i="93" s="1"/>
  <c r="G25" i="93" s="1"/>
  <c r="I24" i="93"/>
  <c r="J24" i="93" s="1"/>
  <c r="I23" i="93"/>
  <c r="F23" i="93" s="1"/>
  <c r="G23" i="93" s="1"/>
  <c r="I22" i="93"/>
  <c r="Q22" i="93" s="1"/>
  <c r="F22" i="93"/>
  <c r="G22" i="93" s="1"/>
  <c r="I21" i="93"/>
  <c r="Q21" i="93" s="1"/>
  <c r="F21" i="93"/>
  <c r="G21" i="93" s="1"/>
  <c r="Q20" i="93"/>
  <c r="I20" i="93"/>
  <c r="O20" i="93" s="1"/>
  <c r="F20" i="93"/>
  <c r="G20" i="93" s="1"/>
  <c r="Q19" i="93"/>
  <c r="O19" i="93"/>
  <c r="J19" i="93"/>
  <c r="I19" i="93"/>
  <c r="M19" i="93" s="1"/>
  <c r="F19" i="93"/>
  <c r="G19" i="93" s="1"/>
  <c r="Q18" i="93"/>
  <c r="O18" i="93"/>
  <c r="M18" i="93"/>
  <c r="I18" i="93"/>
  <c r="J18" i="93" s="1"/>
  <c r="F18" i="93"/>
  <c r="G18" i="93" s="1"/>
  <c r="Q17" i="93"/>
  <c r="O17" i="93"/>
  <c r="M17" i="93"/>
  <c r="J17" i="93"/>
  <c r="I17" i="93"/>
  <c r="F17" i="93" s="1"/>
  <c r="G17" i="93" s="1"/>
  <c r="I16" i="93"/>
  <c r="J16" i="93" s="1"/>
  <c r="I15" i="93"/>
  <c r="F15" i="93" s="1"/>
  <c r="G15" i="93" s="1"/>
  <c r="I14" i="93"/>
  <c r="Q14" i="93" s="1"/>
  <c r="F14" i="93"/>
  <c r="G14" i="93" s="1"/>
  <c r="I13" i="93"/>
  <c r="Q13" i="93" s="1"/>
  <c r="F13" i="93"/>
  <c r="G13" i="93" s="1"/>
  <c r="Q12" i="93"/>
  <c r="I12" i="93"/>
  <c r="O12" i="93" s="1"/>
  <c r="F12" i="93"/>
  <c r="G12" i="93" s="1"/>
  <c r="Q11" i="93"/>
  <c r="O11" i="93"/>
  <c r="J11" i="93"/>
  <c r="I11" i="93"/>
  <c r="M11" i="93" s="1"/>
  <c r="F11" i="93"/>
  <c r="G11" i="93" s="1"/>
  <c r="R19" i="77"/>
  <c r="Q19" i="77"/>
  <c r="P19" i="77"/>
  <c r="O19" i="77"/>
  <c r="L19" i="77"/>
  <c r="K19" i="77"/>
  <c r="J19" i="77"/>
  <c r="I19" i="77"/>
  <c r="F19" i="77"/>
  <c r="E19" i="77"/>
  <c r="D19" i="77"/>
  <c r="C19" i="77"/>
  <c r="R20" i="73"/>
  <c r="Q20" i="73"/>
  <c r="P20" i="73"/>
  <c r="O20" i="73"/>
  <c r="L20" i="73"/>
  <c r="K20" i="73"/>
  <c r="J20" i="73"/>
  <c r="I20" i="73"/>
  <c r="F20" i="73"/>
  <c r="E20" i="73"/>
  <c r="D20" i="73"/>
  <c r="C20" i="73"/>
  <c r="C30" i="72"/>
  <c r="C28" i="72"/>
  <c r="C27" i="72"/>
  <c r="C26" i="72"/>
  <c r="C25" i="72"/>
  <c r="C24" i="72"/>
  <c r="C23" i="72"/>
  <c r="C22" i="72"/>
  <c r="C21" i="72"/>
  <c r="C20" i="72"/>
  <c r="C19" i="72"/>
  <c r="C18" i="72"/>
  <c r="C17" i="72"/>
  <c r="C16" i="72"/>
  <c r="C15" i="72"/>
  <c r="C14" i="72"/>
  <c r="C13" i="72"/>
  <c r="C12" i="72"/>
  <c r="C11" i="72"/>
  <c r="C10" i="72"/>
  <c r="C30" i="71"/>
  <c r="C28" i="71"/>
  <c r="C27" i="71"/>
  <c r="C26" i="71"/>
  <c r="C25" i="71"/>
  <c r="C24" i="71"/>
  <c r="C23" i="71"/>
  <c r="C22" i="71"/>
  <c r="C21" i="71"/>
  <c r="C20" i="71"/>
  <c r="C19" i="71"/>
  <c r="C18" i="71"/>
  <c r="C17" i="71"/>
  <c r="C16" i="71"/>
  <c r="C15" i="71"/>
  <c r="C14" i="71"/>
  <c r="C13" i="71"/>
  <c r="C12" i="71"/>
  <c r="C11" i="71"/>
  <c r="C10" i="71"/>
  <c r="AC21" i="50"/>
  <c r="F21" i="50" s="1"/>
  <c r="AA21" i="50"/>
  <c r="Z19" i="50"/>
  <c r="W19" i="50"/>
  <c r="T19" i="50"/>
  <c r="U19" i="50" s="1"/>
  <c r="Q19" i="50"/>
  <c r="N19" i="50"/>
  <c r="K19" i="50"/>
  <c r="H19" i="50"/>
  <c r="I19" i="50" s="1"/>
  <c r="E19" i="50"/>
  <c r="AC19" i="50" s="1"/>
  <c r="AC18" i="50"/>
  <c r="AA18" i="50"/>
  <c r="X18" i="50"/>
  <c r="U18" i="50"/>
  <c r="R18" i="50"/>
  <c r="O18" i="50"/>
  <c r="L18" i="50"/>
  <c r="I18" i="50"/>
  <c r="AD18" i="50" s="1"/>
  <c r="F18" i="50"/>
  <c r="AC17" i="50"/>
  <c r="O17" i="50" s="1"/>
  <c r="AA17" i="50"/>
  <c r="X17" i="50"/>
  <c r="U17" i="50"/>
  <c r="R17" i="50"/>
  <c r="I17" i="50"/>
  <c r="F17" i="50"/>
  <c r="AC16" i="50"/>
  <c r="X16" i="50" s="1"/>
  <c r="AA16" i="50"/>
  <c r="F16" i="50"/>
  <c r="Z15" i="50"/>
  <c r="W15" i="50"/>
  <c r="T15" i="50"/>
  <c r="U15" i="50" s="1"/>
  <c r="Q15" i="50"/>
  <c r="N15" i="50"/>
  <c r="K15" i="50"/>
  <c r="H15" i="50"/>
  <c r="I15" i="50" s="1"/>
  <c r="E15" i="50"/>
  <c r="AC15" i="50" s="1"/>
  <c r="AC14" i="50"/>
  <c r="AA14" i="50"/>
  <c r="X14" i="50"/>
  <c r="U14" i="50"/>
  <c r="R14" i="50"/>
  <c r="O14" i="50"/>
  <c r="L14" i="50"/>
  <c r="I14" i="50"/>
  <c r="AD14" i="50" s="1"/>
  <c r="F14" i="50"/>
  <c r="AC13" i="50"/>
  <c r="O13" i="50" s="1"/>
  <c r="AA13" i="50"/>
  <c r="X13" i="50"/>
  <c r="U13" i="50"/>
  <c r="R13" i="50"/>
  <c r="I13" i="50"/>
  <c r="F13" i="50"/>
  <c r="AC12" i="50"/>
  <c r="X12" i="50" s="1"/>
  <c r="AA12" i="50"/>
  <c r="F12" i="50"/>
  <c r="AC22" i="31"/>
  <c r="AA22" i="31" s="1"/>
  <c r="U22" i="31"/>
  <c r="O22" i="31"/>
  <c r="L22" i="31"/>
  <c r="I22" i="31"/>
  <c r="F22" i="31"/>
  <c r="Z20" i="31"/>
  <c r="W20" i="31"/>
  <c r="X20" i="31" s="1"/>
  <c r="T20" i="31"/>
  <c r="Q20" i="31"/>
  <c r="N20" i="31"/>
  <c r="K20" i="31"/>
  <c r="L20" i="31" s="1"/>
  <c r="H20" i="31"/>
  <c r="E20" i="31"/>
  <c r="AC20" i="31" s="1"/>
  <c r="AC19" i="31"/>
  <c r="O19" i="31" s="1"/>
  <c r="AA19" i="31"/>
  <c r="X19" i="31"/>
  <c r="U19" i="31"/>
  <c r="R19" i="31"/>
  <c r="I19" i="31"/>
  <c r="F19" i="31"/>
  <c r="AC18" i="31"/>
  <c r="X18" i="31" s="1"/>
  <c r="AA18" i="31"/>
  <c r="AC17" i="31"/>
  <c r="AA17" i="31" s="1"/>
  <c r="U17" i="31"/>
  <c r="O17" i="31"/>
  <c r="L17" i="31"/>
  <c r="I17" i="31"/>
  <c r="F17" i="31"/>
  <c r="AC16" i="31"/>
  <c r="AA16" i="31"/>
  <c r="X16" i="31"/>
  <c r="U16" i="31"/>
  <c r="R16" i="31"/>
  <c r="O16" i="31"/>
  <c r="L16" i="31"/>
  <c r="I16" i="31"/>
  <c r="AD16" i="31" s="1"/>
  <c r="F16" i="31"/>
  <c r="Z15" i="31"/>
  <c r="W15" i="31"/>
  <c r="T15" i="31"/>
  <c r="Q15" i="31"/>
  <c r="N15" i="31"/>
  <c r="K15" i="31"/>
  <c r="H15" i="31"/>
  <c r="E15" i="31"/>
  <c r="AC15" i="31" s="1"/>
  <c r="AC14" i="31"/>
  <c r="F14" i="31" s="1"/>
  <c r="AA14" i="31"/>
  <c r="AC13" i="31"/>
  <c r="AA13" i="31" s="1"/>
  <c r="U13" i="31"/>
  <c r="O13" i="31"/>
  <c r="L13" i="31"/>
  <c r="I13" i="31"/>
  <c r="F13" i="31"/>
  <c r="AC12" i="31"/>
  <c r="AA12" i="31"/>
  <c r="X12" i="31"/>
  <c r="U12" i="31"/>
  <c r="R12" i="31"/>
  <c r="O12" i="31"/>
  <c r="L12" i="31"/>
  <c r="I12" i="31"/>
  <c r="AD12" i="31" s="1"/>
  <c r="F12" i="31"/>
  <c r="AC11" i="31"/>
  <c r="O11" i="31" s="1"/>
  <c r="AA11" i="31"/>
  <c r="X11" i="31"/>
  <c r="U11" i="31"/>
  <c r="R11" i="31"/>
  <c r="I11" i="31"/>
  <c r="F11" i="31"/>
  <c r="Y15" i="18"/>
  <c r="V15" i="18"/>
  <c r="S15" i="18"/>
  <c r="P15" i="18"/>
  <c r="M15" i="18"/>
  <c r="J15" i="18"/>
  <c r="K15" i="18" s="1"/>
  <c r="G15" i="18"/>
  <c r="D15" i="18"/>
  <c r="AB15" i="18" s="1"/>
  <c r="AB13" i="18"/>
  <c r="Z13" i="18" s="1"/>
  <c r="T13" i="18"/>
  <c r="N13" i="18"/>
  <c r="K13" i="18"/>
  <c r="H13" i="18"/>
  <c r="E13" i="18"/>
  <c r="AB12" i="18"/>
  <c r="H12" i="18" s="1"/>
  <c r="Z12" i="18"/>
  <c r="W12" i="18"/>
  <c r="T12" i="18"/>
  <c r="Q12" i="18"/>
  <c r="N12" i="18"/>
  <c r="K12" i="18"/>
  <c r="E12" i="18"/>
  <c r="AC12" i="18" s="1"/>
  <c r="E28" i="12"/>
  <c r="E27" i="12"/>
  <c r="E26" i="12"/>
  <c r="E25" i="12"/>
  <c r="E24" i="12"/>
  <c r="E23" i="12"/>
  <c r="E22" i="12"/>
  <c r="E21" i="12"/>
  <c r="E20" i="12"/>
  <c r="E19" i="12"/>
  <c r="E18" i="12"/>
  <c r="E17" i="12"/>
  <c r="E16" i="12"/>
  <c r="E15" i="12"/>
  <c r="E14" i="12"/>
  <c r="E13" i="12"/>
  <c r="E12" i="12"/>
  <c r="E11" i="12"/>
  <c r="E10" i="12"/>
  <c r="Y28" i="10"/>
  <c r="X28" i="10"/>
  <c r="W28" i="10"/>
  <c r="V28" i="10"/>
  <c r="U28" i="10"/>
  <c r="T28" i="10"/>
  <c r="S28" i="10"/>
  <c r="R28" i="10"/>
  <c r="Q28" i="10"/>
  <c r="P28" i="10"/>
  <c r="O28" i="10"/>
  <c r="N28" i="10"/>
  <c r="Y27" i="10"/>
  <c r="X27" i="10"/>
  <c r="W27" i="10"/>
  <c r="V27" i="10"/>
  <c r="U27" i="10"/>
  <c r="T27" i="10"/>
  <c r="S27" i="10"/>
  <c r="R27" i="10"/>
  <c r="Q27" i="10"/>
  <c r="P27" i="10"/>
  <c r="O27" i="10"/>
  <c r="N27" i="10"/>
  <c r="Y26" i="10"/>
  <c r="X26" i="10"/>
  <c r="W26" i="10"/>
  <c r="V26" i="10"/>
  <c r="U26" i="10"/>
  <c r="T26" i="10"/>
  <c r="S26" i="10"/>
  <c r="R26" i="10"/>
  <c r="Q26" i="10"/>
  <c r="P26" i="10"/>
  <c r="O26" i="10"/>
  <c r="N26" i="10"/>
  <c r="Y25" i="10"/>
  <c r="X25" i="10"/>
  <c r="W25" i="10"/>
  <c r="V25" i="10"/>
  <c r="U25" i="10"/>
  <c r="T25" i="10"/>
  <c r="S25" i="10"/>
  <c r="R25" i="10"/>
  <c r="Q25" i="10"/>
  <c r="P25" i="10"/>
  <c r="O25" i="10"/>
  <c r="N25" i="10"/>
  <c r="Y24" i="10"/>
  <c r="X24" i="10"/>
  <c r="W24" i="10"/>
  <c r="V24" i="10"/>
  <c r="U24" i="10"/>
  <c r="T24" i="10"/>
  <c r="S24" i="10"/>
  <c r="R24" i="10"/>
  <c r="Q24" i="10"/>
  <c r="P24" i="10"/>
  <c r="O24" i="10"/>
  <c r="N24" i="10"/>
  <c r="Y23" i="10"/>
  <c r="X23" i="10"/>
  <c r="W23" i="10"/>
  <c r="V23" i="10"/>
  <c r="U23" i="10"/>
  <c r="T23" i="10"/>
  <c r="S23" i="10"/>
  <c r="R23" i="10"/>
  <c r="Q23" i="10"/>
  <c r="P23" i="10"/>
  <c r="O23" i="10"/>
  <c r="N23" i="10"/>
  <c r="Y22" i="10"/>
  <c r="X22" i="10"/>
  <c r="W22" i="10"/>
  <c r="V22" i="10"/>
  <c r="U22" i="10"/>
  <c r="T22" i="10"/>
  <c r="S22" i="10"/>
  <c r="R22" i="10"/>
  <c r="Q22" i="10"/>
  <c r="P22" i="10"/>
  <c r="O22" i="10"/>
  <c r="N22" i="10"/>
  <c r="Y21" i="10"/>
  <c r="X21" i="10"/>
  <c r="W21" i="10"/>
  <c r="V21" i="10"/>
  <c r="U21" i="10"/>
  <c r="T21" i="10"/>
  <c r="S21" i="10"/>
  <c r="R21" i="10"/>
  <c r="Q21" i="10"/>
  <c r="P21" i="10"/>
  <c r="O21" i="10"/>
  <c r="N21" i="10"/>
  <c r="Y20" i="10"/>
  <c r="X20" i="10"/>
  <c r="W20" i="10"/>
  <c r="V20" i="10"/>
  <c r="U20" i="10"/>
  <c r="T20" i="10"/>
  <c r="S20" i="10"/>
  <c r="R20" i="10"/>
  <c r="Q20" i="10"/>
  <c r="P20" i="10"/>
  <c r="O20" i="10"/>
  <c r="N20" i="10"/>
  <c r="Y19" i="10"/>
  <c r="X19" i="10"/>
  <c r="W19" i="10"/>
  <c r="V19" i="10"/>
  <c r="U19" i="10"/>
  <c r="T19" i="10"/>
  <c r="S19" i="10"/>
  <c r="R19" i="10"/>
  <c r="Q19" i="10"/>
  <c r="P19" i="10"/>
  <c r="O19" i="10"/>
  <c r="N19" i="10"/>
  <c r="Y18" i="10"/>
  <c r="X18" i="10"/>
  <c r="W18" i="10"/>
  <c r="V18" i="10"/>
  <c r="U18" i="10"/>
  <c r="T18" i="10"/>
  <c r="S18" i="10"/>
  <c r="R18" i="10"/>
  <c r="Q18" i="10"/>
  <c r="P18" i="10"/>
  <c r="O18" i="10"/>
  <c r="N18" i="10"/>
  <c r="Y17" i="10"/>
  <c r="X17" i="10"/>
  <c r="W17" i="10"/>
  <c r="V17" i="10"/>
  <c r="U17" i="10"/>
  <c r="T17" i="10"/>
  <c r="S17" i="10"/>
  <c r="R17" i="10"/>
  <c r="Q17" i="10"/>
  <c r="P17" i="10"/>
  <c r="O17" i="10"/>
  <c r="N17" i="10"/>
  <c r="Y16" i="10"/>
  <c r="X16" i="10"/>
  <c r="W16" i="10"/>
  <c r="V16" i="10"/>
  <c r="U16" i="10"/>
  <c r="T16" i="10"/>
  <c r="S16" i="10"/>
  <c r="R16" i="10"/>
  <c r="Q16" i="10"/>
  <c r="P16" i="10"/>
  <c r="O16" i="10"/>
  <c r="N16" i="10"/>
  <c r="Y15" i="10"/>
  <c r="X15" i="10"/>
  <c r="W15" i="10"/>
  <c r="V15" i="10"/>
  <c r="U15" i="10"/>
  <c r="T15" i="10"/>
  <c r="S15" i="10"/>
  <c r="R15" i="10"/>
  <c r="Q15" i="10"/>
  <c r="P15" i="10"/>
  <c r="O15" i="10"/>
  <c r="N15" i="10"/>
  <c r="Y14" i="10"/>
  <c r="X14" i="10"/>
  <c r="W14" i="10"/>
  <c r="V14" i="10"/>
  <c r="U14" i="10"/>
  <c r="T14" i="10"/>
  <c r="S14" i="10"/>
  <c r="R14" i="10"/>
  <c r="Q14" i="10"/>
  <c r="P14" i="10"/>
  <c r="O14" i="10"/>
  <c r="N14" i="10"/>
  <c r="Y13" i="10"/>
  <c r="X13" i="10"/>
  <c r="W13" i="10"/>
  <c r="V13" i="10"/>
  <c r="U13" i="10"/>
  <c r="T13" i="10"/>
  <c r="S13" i="10"/>
  <c r="R13" i="10"/>
  <c r="Q13" i="10"/>
  <c r="P13" i="10"/>
  <c r="O13" i="10"/>
  <c r="N13" i="10"/>
  <c r="Y12" i="10"/>
  <c r="X12" i="10"/>
  <c r="W12" i="10"/>
  <c r="V12" i="10"/>
  <c r="U12" i="10"/>
  <c r="T12" i="10"/>
  <c r="S12" i="10"/>
  <c r="R12" i="10"/>
  <c r="Q12" i="10"/>
  <c r="P12" i="10"/>
  <c r="O12" i="10"/>
  <c r="N12" i="10"/>
  <c r="Y11" i="10"/>
  <c r="X11" i="10"/>
  <c r="W11" i="10"/>
  <c r="V11" i="10"/>
  <c r="U11" i="10"/>
  <c r="T11" i="10"/>
  <c r="S11" i="10"/>
  <c r="R11" i="10"/>
  <c r="Q11" i="10"/>
  <c r="P11" i="10"/>
  <c r="O11" i="10"/>
  <c r="N11" i="10"/>
  <c r="Y10" i="10"/>
  <c r="X10" i="10"/>
  <c r="W10" i="10"/>
  <c r="V10" i="10"/>
  <c r="U10" i="10"/>
  <c r="T10" i="10"/>
  <c r="S10" i="10"/>
  <c r="R10" i="10"/>
  <c r="Q10" i="10"/>
  <c r="P10" i="10"/>
  <c r="O10" i="10"/>
  <c r="N10" i="10"/>
  <c r="Y9" i="10"/>
  <c r="X9" i="10"/>
  <c r="W9" i="10"/>
  <c r="V9" i="10"/>
  <c r="U9" i="10"/>
  <c r="T9" i="10"/>
  <c r="S9" i="10"/>
  <c r="R9" i="10"/>
  <c r="Q9" i="10"/>
  <c r="P9" i="10"/>
  <c r="O9" i="10"/>
  <c r="N9" i="10"/>
  <c r="Y28" i="9"/>
  <c r="X28" i="9"/>
  <c r="W28" i="9"/>
  <c r="V28" i="9"/>
  <c r="U28" i="9"/>
  <c r="T28" i="9"/>
  <c r="S28" i="9"/>
  <c r="R28" i="9"/>
  <c r="Q28" i="9"/>
  <c r="P28" i="9"/>
  <c r="O28" i="9"/>
  <c r="N28" i="9"/>
  <c r="Y27" i="9"/>
  <c r="X27" i="9"/>
  <c r="W27" i="9"/>
  <c r="V27" i="9"/>
  <c r="U27" i="9"/>
  <c r="T27" i="9"/>
  <c r="S27" i="9"/>
  <c r="R27" i="9"/>
  <c r="Q27" i="9"/>
  <c r="P27" i="9"/>
  <c r="O27" i="9"/>
  <c r="N27" i="9"/>
  <c r="Y26" i="9"/>
  <c r="X26" i="9"/>
  <c r="W26" i="9"/>
  <c r="V26" i="9"/>
  <c r="U26" i="9"/>
  <c r="T26" i="9"/>
  <c r="S26" i="9"/>
  <c r="R26" i="9"/>
  <c r="Q26" i="9"/>
  <c r="P26" i="9"/>
  <c r="O26" i="9"/>
  <c r="N26" i="9"/>
  <c r="Y25" i="9"/>
  <c r="X25" i="9"/>
  <c r="W25" i="9"/>
  <c r="V25" i="9"/>
  <c r="U25" i="9"/>
  <c r="T25" i="9"/>
  <c r="S25" i="9"/>
  <c r="R25" i="9"/>
  <c r="Q25" i="9"/>
  <c r="P25" i="9"/>
  <c r="O25" i="9"/>
  <c r="N25" i="9"/>
  <c r="Y24" i="9"/>
  <c r="X24" i="9"/>
  <c r="W24" i="9"/>
  <c r="V24" i="9"/>
  <c r="U24" i="9"/>
  <c r="T24" i="9"/>
  <c r="S24" i="9"/>
  <c r="R24" i="9"/>
  <c r="Q24" i="9"/>
  <c r="P24" i="9"/>
  <c r="O24" i="9"/>
  <c r="N24" i="9"/>
  <c r="Y23" i="9"/>
  <c r="X23" i="9"/>
  <c r="W23" i="9"/>
  <c r="V23" i="9"/>
  <c r="U23" i="9"/>
  <c r="T23" i="9"/>
  <c r="S23" i="9"/>
  <c r="R23" i="9"/>
  <c r="Q23" i="9"/>
  <c r="P23" i="9"/>
  <c r="O23" i="9"/>
  <c r="N23" i="9"/>
  <c r="Y22" i="9"/>
  <c r="X22" i="9"/>
  <c r="W22" i="9"/>
  <c r="V22" i="9"/>
  <c r="U22" i="9"/>
  <c r="T22" i="9"/>
  <c r="S22" i="9"/>
  <c r="R22" i="9"/>
  <c r="Q22" i="9"/>
  <c r="P22" i="9"/>
  <c r="O22" i="9"/>
  <c r="N22" i="9"/>
  <c r="Y21" i="9"/>
  <c r="X21" i="9"/>
  <c r="W21" i="9"/>
  <c r="V21" i="9"/>
  <c r="U21" i="9"/>
  <c r="T21" i="9"/>
  <c r="S21" i="9"/>
  <c r="R21" i="9"/>
  <c r="Q21" i="9"/>
  <c r="P21" i="9"/>
  <c r="O21" i="9"/>
  <c r="N21" i="9"/>
  <c r="Y20" i="9"/>
  <c r="X20" i="9"/>
  <c r="W20" i="9"/>
  <c r="V20" i="9"/>
  <c r="U20" i="9"/>
  <c r="T20" i="9"/>
  <c r="S20" i="9"/>
  <c r="R20" i="9"/>
  <c r="Q20" i="9"/>
  <c r="P20" i="9"/>
  <c r="O20" i="9"/>
  <c r="N20" i="9"/>
  <c r="Y19" i="9"/>
  <c r="X19" i="9"/>
  <c r="W19" i="9"/>
  <c r="V19" i="9"/>
  <c r="U19" i="9"/>
  <c r="T19" i="9"/>
  <c r="S19" i="9"/>
  <c r="R19" i="9"/>
  <c r="Q19" i="9"/>
  <c r="P19" i="9"/>
  <c r="O19" i="9"/>
  <c r="N19" i="9"/>
  <c r="Y18" i="9"/>
  <c r="X18" i="9"/>
  <c r="W18" i="9"/>
  <c r="V18" i="9"/>
  <c r="U18" i="9"/>
  <c r="T18" i="9"/>
  <c r="S18" i="9"/>
  <c r="R18" i="9"/>
  <c r="Q18" i="9"/>
  <c r="P18" i="9"/>
  <c r="O18" i="9"/>
  <c r="N18" i="9"/>
  <c r="Y17" i="9"/>
  <c r="X17" i="9"/>
  <c r="W17" i="9"/>
  <c r="V17" i="9"/>
  <c r="U17" i="9"/>
  <c r="T17" i="9"/>
  <c r="S17" i="9"/>
  <c r="R17" i="9"/>
  <c r="Q17" i="9"/>
  <c r="P17" i="9"/>
  <c r="O17" i="9"/>
  <c r="N17" i="9"/>
  <c r="Y16" i="9"/>
  <c r="X16" i="9"/>
  <c r="W16" i="9"/>
  <c r="V16" i="9"/>
  <c r="U16" i="9"/>
  <c r="T16" i="9"/>
  <c r="S16" i="9"/>
  <c r="R16" i="9"/>
  <c r="Q16" i="9"/>
  <c r="P16" i="9"/>
  <c r="O16" i="9"/>
  <c r="N16" i="9"/>
  <c r="Y15" i="9"/>
  <c r="X15" i="9"/>
  <c r="W15" i="9"/>
  <c r="V15" i="9"/>
  <c r="U15" i="9"/>
  <c r="T15" i="9"/>
  <c r="S15" i="9"/>
  <c r="R15" i="9"/>
  <c r="Q15" i="9"/>
  <c r="P15" i="9"/>
  <c r="O15" i="9"/>
  <c r="N15" i="9"/>
  <c r="Y14" i="9"/>
  <c r="X14" i="9"/>
  <c r="W14" i="9"/>
  <c r="V14" i="9"/>
  <c r="U14" i="9"/>
  <c r="T14" i="9"/>
  <c r="S14" i="9"/>
  <c r="R14" i="9"/>
  <c r="Q14" i="9"/>
  <c r="P14" i="9"/>
  <c r="O14" i="9"/>
  <c r="N14" i="9"/>
  <c r="Y13" i="9"/>
  <c r="X13" i="9"/>
  <c r="W13" i="9"/>
  <c r="V13" i="9"/>
  <c r="U13" i="9"/>
  <c r="T13" i="9"/>
  <c r="S13" i="9"/>
  <c r="R13" i="9"/>
  <c r="Q13" i="9"/>
  <c r="P13" i="9"/>
  <c r="O13" i="9"/>
  <c r="N13" i="9"/>
  <c r="Y12" i="9"/>
  <c r="X12" i="9"/>
  <c r="W12" i="9"/>
  <c r="V12" i="9"/>
  <c r="U12" i="9"/>
  <c r="T12" i="9"/>
  <c r="S12" i="9"/>
  <c r="R12" i="9"/>
  <c r="Q12" i="9"/>
  <c r="P12" i="9"/>
  <c r="O12" i="9"/>
  <c r="N12" i="9"/>
  <c r="Y11" i="9"/>
  <c r="X11" i="9"/>
  <c r="W11" i="9"/>
  <c r="V11" i="9"/>
  <c r="U11" i="9"/>
  <c r="T11" i="9"/>
  <c r="S11" i="9"/>
  <c r="R11" i="9"/>
  <c r="Q11" i="9"/>
  <c r="P11" i="9"/>
  <c r="O11" i="9"/>
  <c r="N11" i="9"/>
  <c r="Y10" i="9"/>
  <c r="X10" i="9"/>
  <c r="W10" i="9"/>
  <c r="V10" i="9"/>
  <c r="U10" i="9"/>
  <c r="T10" i="9"/>
  <c r="S10" i="9"/>
  <c r="R10" i="9"/>
  <c r="Q10" i="9"/>
  <c r="P10" i="9"/>
  <c r="O10" i="9"/>
  <c r="N10" i="9"/>
  <c r="Y9" i="9"/>
  <c r="X9" i="9"/>
  <c r="W9" i="9"/>
  <c r="V9" i="9"/>
  <c r="U9" i="9"/>
  <c r="T9" i="9"/>
  <c r="S9" i="9"/>
  <c r="R9" i="9"/>
  <c r="Q9" i="9"/>
  <c r="P9" i="9"/>
  <c r="O9" i="9"/>
  <c r="N9" i="9"/>
  <c r="Y28" i="8"/>
  <c r="X28" i="8"/>
  <c r="W28" i="8"/>
  <c r="V28" i="8"/>
  <c r="U28" i="8"/>
  <c r="T28" i="8"/>
  <c r="S28" i="8"/>
  <c r="R28" i="8"/>
  <c r="Q28" i="8"/>
  <c r="P28" i="8"/>
  <c r="O28" i="8"/>
  <c r="N28" i="8"/>
  <c r="Y27" i="8"/>
  <c r="X27" i="8"/>
  <c r="W27" i="8"/>
  <c r="V27" i="8"/>
  <c r="U27" i="8"/>
  <c r="T27" i="8"/>
  <c r="S27" i="8"/>
  <c r="R27" i="8"/>
  <c r="Q27" i="8"/>
  <c r="P27" i="8"/>
  <c r="O27" i="8"/>
  <c r="N27" i="8"/>
  <c r="Y26" i="8"/>
  <c r="X26" i="8"/>
  <c r="W26" i="8"/>
  <c r="V26" i="8"/>
  <c r="U26" i="8"/>
  <c r="T26" i="8"/>
  <c r="S26" i="8"/>
  <c r="R26" i="8"/>
  <c r="Q26" i="8"/>
  <c r="P26" i="8"/>
  <c r="O26" i="8"/>
  <c r="N26" i="8"/>
  <c r="Y25" i="8"/>
  <c r="X25" i="8"/>
  <c r="W25" i="8"/>
  <c r="V25" i="8"/>
  <c r="U25" i="8"/>
  <c r="T25" i="8"/>
  <c r="S25" i="8"/>
  <c r="R25" i="8"/>
  <c r="Q25" i="8"/>
  <c r="P25" i="8"/>
  <c r="O25" i="8"/>
  <c r="N25" i="8"/>
  <c r="Y24" i="8"/>
  <c r="X24" i="8"/>
  <c r="W24" i="8"/>
  <c r="V24" i="8"/>
  <c r="U24" i="8"/>
  <c r="T24" i="8"/>
  <c r="S24" i="8"/>
  <c r="R24" i="8"/>
  <c r="Q24" i="8"/>
  <c r="P24" i="8"/>
  <c r="O24" i="8"/>
  <c r="N24" i="8"/>
  <c r="Y23" i="8"/>
  <c r="X23" i="8"/>
  <c r="W23" i="8"/>
  <c r="V23" i="8"/>
  <c r="U23" i="8"/>
  <c r="T23" i="8"/>
  <c r="S23" i="8"/>
  <c r="R23" i="8"/>
  <c r="Q23" i="8"/>
  <c r="P23" i="8"/>
  <c r="O23" i="8"/>
  <c r="N23" i="8"/>
  <c r="Y22" i="8"/>
  <c r="X22" i="8"/>
  <c r="W22" i="8"/>
  <c r="V22" i="8"/>
  <c r="U22" i="8"/>
  <c r="T22" i="8"/>
  <c r="S22" i="8"/>
  <c r="R22" i="8"/>
  <c r="Q22" i="8"/>
  <c r="P22" i="8"/>
  <c r="O22" i="8"/>
  <c r="N22" i="8"/>
  <c r="Y21" i="8"/>
  <c r="X21" i="8"/>
  <c r="W21" i="8"/>
  <c r="V21" i="8"/>
  <c r="U21" i="8"/>
  <c r="T21" i="8"/>
  <c r="S21" i="8"/>
  <c r="R21" i="8"/>
  <c r="Q21" i="8"/>
  <c r="P21" i="8"/>
  <c r="O21" i="8"/>
  <c r="N21" i="8"/>
  <c r="Y20" i="8"/>
  <c r="X20" i="8"/>
  <c r="W20" i="8"/>
  <c r="V20" i="8"/>
  <c r="U20" i="8"/>
  <c r="T20" i="8"/>
  <c r="S20" i="8"/>
  <c r="R20" i="8"/>
  <c r="Q20" i="8"/>
  <c r="P20" i="8"/>
  <c r="O20" i="8"/>
  <c r="N20" i="8"/>
  <c r="Y19" i="8"/>
  <c r="X19" i="8"/>
  <c r="W19" i="8"/>
  <c r="V19" i="8"/>
  <c r="U19" i="8"/>
  <c r="T19" i="8"/>
  <c r="S19" i="8"/>
  <c r="R19" i="8"/>
  <c r="Q19" i="8"/>
  <c r="P19" i="8"/>
  <c r="O19" i="8"/>
  <c r="N19" i="8"/>
  <c r="Y18" i="8"/>
  <c r="X18" i="8"/>
  <c r="W18" i="8"/>
  <c r="V18" i="8"/>
  <c r="U18" i="8"/>
  <c r="T18" i="8"/>
  <c r="S18" i="8"/>
  <c r="R18" i="8"/>
  <c r="Q18" i="8"/>
  <c r="P18" i="8"/>
  <c r="O18" i="8"/>
  <c r="N18" i="8"/>
  <c r="Y17" i="8"/>
  <c r="X17" i="8"/>
  <c r="W17" i="8"/>
  <c r="V17" i="8"/>
  <c r="U17" i="8"/>
  <c r="T17" i="8"/>
  <c r="S17" i="8"/>
  <c r="R17" i="8"/>
  <c r="Q17" i="8"/>
  <c r="P17" i="8"/>
  <c r="O17" i="8"/>
  <c r="N17" i="8"/>
  <c r="Y16" i="8"/>
  <c r="X16" i="8"/>
  <c r="W16" i="8"/>
  <c r="V16" i="8"/>
  <c r="U16" i="8"/>
  <c r="T16" i="8"/>
  <c r="S16" i="8"/>
  <c r="R16" i="8"/>
  <c r="Q16" i="8"/>
  <c r="P16" i="8"/>
  <c r="O16" i="8"/>
  <c r="N16" i="8"/>
  <c r="Y15" i="8"/>
  <c r="X15" i="8"/>
  <c r="W15" i="8"/>
  <c r="V15" i="8"/>
  <c r="U15" i="8"/>
  <c r="T15" i="8"/>
  <c r="S15" i="8"/>
  <c r="R15" i="8"/>
  <c r="Q15" i="8"/>
  <c r="P15" i="8"/>
  <c r="O15" i="8"/>
  <c r="N15" i="8"/>
  <c r="Y14" i="8"/>
  <c r="X14" i="8"/>
  <c r="W14" i="8"/>
  <c r="V14" i="8"/>
  <c r="U14" i="8"/>
  <c r="T14" i="8"/>
  <c r="S14" i="8"/>
  <c r="R14" i="8"/>
  <c r="Q14" i="8"/>
  <c r="P14" i="8"/>
  <c r="O14" i="8"/>
  <c r="N14" i="8"/>
  <c r="Y13" i="8"/>
  <c r="X13" i="8"/>
  <c r="W13" i="8"/>
  <c r="V13" i="8"/>
  <c r="U13" i="8"/>
  <c r="T13" i="8"/>
  <c r="S13" i="8"/>
  <c r="R13" i="8"/>
  <c r="Q13" i="8"/>
  <c r="P13" i="8"/>
  <c r="O13" i="8"/>
  <c r="N13" i="8"/>
  <c r="Y12" i="8"/>
  <c r="X12" i="8"/>
  <c r="W12" i="8"/>
  <c r="V12" i="8"/>
  <c r="U12" i="8"/>
  <c r="T12" i="8"/>
  <c r="S12" i="8"/>
  <c r="R12" i="8"/>
  <c r="Q12" i="8"/>
  <c r="P12" i="8"/>
  <c r="O12" i="8"/>
  <c r="N12" i="8"/>
  <c r="Y11" i="8"/>
  <c r="X11" i="8"/>
  <c r="W11" i="8"/>
  <c r="V11" i="8"/>
  <c r="U11" i="8"/>
  <c r="T11" i="8"/>
  <c r="S11" i="8"/>
  <c r="R11" i="8"/>
  <c r="Q11" i="8"/>
  <c r="P11" i="8"/>
  <c r="O11" i="8"/>
  <c r="N11" i="8"/>
  <c r="Y10" i="8"/>
  <c r="X10" i="8"/>
  <c r="W10" i="8"/>
  <c r="V10" i="8"/>
  <c r="U10" i="8"/>
  <c r="T10" i="8"/>
  <c r="S10" i="8"/>
  <c r="R10" i="8"/>
  <c r="Q10" i="8"/>
  <c r="P10" i="8"/>
  <c r="O10" i="8"/>
  <c r="N10" i="8"/>
  <c r="Y9" i="8"/>
  <c r="X9" i="8"/>
  <c r="W9" i="8"/>
  <c r="V9" i="8"/>
  <c r="U9" i="8"/>
  <c r="T9" i="8"/>
  <c r="S9" i="8"/>
  <c r="R9" i="8"/>
  <c r="Q9" i="8"/>
  <c r="P9" i="8"/>
  <c r="O9" i="8"/>
  <c r="N9" i="8"/>
  <c r="Y28" i="7"/>
  <c r="X28" i="7"/>
  <c r="W28" i="7"/>
  <c r="V28" i="7"/>
  <c r="U28" i="7"/>
  <c r="T28" i="7"/>
  <c r="S28" i="7"/>
  <c r="R28" i="7"/>
  <c r="Q28" i="7"/>
  <c r="P28" i="7"/>
  <c r="O28" i="7"/>
  <c r="N28" i="7"/>
  <c r="Y27" i="7"/>
  <c r="X27" i="7"/>
  <c r="W27" i="7"/>
  <c r="V27" i="7"/>
  <c r="U27" i="7"/>
  <c r="T27" i="7"/>
  <c r="S27" i="7"/>
  <c r="R27" i="7"/>
  <c r="Q27" i="7"/>
  <c r="P27" i="7"/>
  <c r="O27" i="7"/>
  <c r="N27" i="7"/>
  <c r="Y26" i="7"/>
  <c r="X26" i="7"/>
  <c r="W26" i="7"/>
  <c r="V26" i="7"/>
  <c r="U26" i="7"/>
  <c r="T26" i="7"/>
  <c r="S26" i="7"/>
  <c r="R26" i="7"/>
  <c r="Q26" i="7"/>
  <c r="P26" i="7"/>
  <c r="O26" i="7"/>
  <c r="N26" i="7"/>
  <c r="Y25" i="7"/>
  <c r="X25" i="7"/>
  <c r="W25" i="7"/>
  <c r="V25" i="7"/>
  <c r="U25" i="7"/>
  <c r="T25" i="7"/>
  <c r="S25" i="7"/>
  <c r="R25" i="7"/>
  <c r="Q25" i="7"/>
  <c r="P25" i="7"/>
  <c r="O25" i="7"/>
  <c r="N25" i="7"/>
  <c r="Y24" i="7"/>
  <c r="X24" i="7"/>
  <c r="W24" i="7"/>
  <c r="V24" i="7"/>
  <c r="U24" i="7"/>
  <c r="T24" i="7"/>
  <c r="S24" i="7"/>
  <c r="R24" i="7"/>
  <c r="Q24" i="7"/>
  <c r="P24" i="7"/>
  <c r="O24" i="7"/>
  <c r="N24" i="7"/>
  <c r="Y23" i="7"/>
  <c r="X23" i="7"/>
  <c r="W23" i="7"/>
  <c r="V23" i="7"/>
  <c r="U23" i="7"/>
  <c r="T23" i="7"/>
  <c r="S23" i="7"/>
  <c r="R23" i="7"/>
  <c r="Q23" i="7"/>
  <c r="P23" i="7"/>
  <c r="O23" i="7"/>
  <c r="N23" i="7"/>
  <c r="Y22" i="7"/>
  <c r="X22" i="7"/>
  <c r="W22" i="7"/>
  <c r="V22" i="7"/>
  <c r="U22" i="7"/>
  <c r="T22" i="7"/>
  <c r="S22" i="7"/>
  <c r="R22" i="7"/>
  <c r="Q22" i="7"/>
  <c r="P22" i="7"/>
  <c r="O22" i="7"/>
  <c r="N22" i="7"/>
  <c r="Y21" i="7"/>
  <c r="X21" i="7"/>
  <c r="W21" i="7"/>
  <c r="V21" i="7"/>
  <c r="U21" i="7"/>
  <c r="T21" i="7"/>
  <c r="S21" i="7"/>
  <c r="R21" i="7"/>
  <c r="Q21" i="7"/>
  <c r="P21" i="7"/>
  <c r="O21" i="7"/>
  <c r="N21" i="7"/>
  <c r="Y20" i="7"/>
  <c r="X20" i="7"/>
  <c r="W20" i="7"/>
  <c r="V20" i="7"/>
  <c r="U20" i="7"/>
  <c r="T20" i="7"/>
  <c r="S20" i="7"/>
  <c r="R20" i="7"/>
  <c r="Q20" i="7"/>
  <c r="P20" i="7"/>
  <c r="O20" i="7"/>
  <c r="N20" i="7"/>
  <c r="Y19" i="7"/>
  <c r="X19" i="7"/>
  <c r="W19" i="7"/>
  <c r="V19" i="7"/>
  <c r="U19" i="7"/>
  <c r="T19" i="7"/>
  <c r="S19" i="7"/>
  <c r="R19" i="7"/>
  <c r="Q19" i="7"/>
  <c r="P19" i="7"/>
  <c r="O19" i="7"/>
  <c r="N19" i="7"/>
  <c r="Y18" i="7"/>
  <c r="X18" i="7"/>
  <c r="W18" i="7"/>
  <c r="V18" i="7"/>
  <c r="U18" i="7"/>
  <c r="T18" i="7"/>
  <c r="S18" i="7"/>
  <c r="R18" i="7"/>
  <c r="Q18" i="7"/>
  <c r="P18" i="7"/>
  <c r="O18" i="7"/>
  <c r="N18" i="7"/>
  <c r="Y17" i="7"/>
  <c r="X17" i="7"/>
  <c r="W17" i="7"/>
  <c r="V17" i="7"/>
  <c r="U17" i="7"/>
  <c r="T17" i="7"/>
  <c r="S17" i="7"/>
  <c r="R17" i="7"/>
  <c r="Q17" i="7"/>
  <c r="P17" i="7"/>
  <c r="O17" i="7"/>
  <c r="N17" i="7"/>
  <c r="Y16" i="7"/>
  <c r="X16" i="7"/>
  <c r="W16" i="7"/>
  <c r="V16" i="7"/>
  <c r="U16" i="7"/>
  <c r="T16" i="7"/>
  <c r="S16" i="7"/>
  <c r="R16" i="7"/>
  <c r="Q16" i="7"/>
  <c r="P16" i="7"/>
  <c r="O16" i="7"/>
  <c r="N16" i="7"/>
  <c r="Y15" i="7"/>
  <c r="X15" i="7"/>
  <c r="W15" i="7"/>
  <c r="V15" i="7"/>
  <c r="U15" i="7"/>
  <c r="T15" i="7"/>
  <c r="S15" i="7"/>
  <c r="R15" i="7"/>
  <c r="Q15" i="7"/>
  <c r="P15" i="7"/>
  <c r="O15" i="7"/>
  <c r="N15" i="7"/>
  <c r="Y14" i="7"/>
  <c r="X14" i="7"/>
  <c r="W14" i="7"/>
  <c r="V14" i="7"/>
  <c r="U14" i="7"/>
  <c r="T14" i="7"/>
  <c r="S14" i="7"/>
  <c r="R14" i="7"/>
  <c r="Q14" i="7"/>
  <c r="P14" i="7"/>
  <c r="O14" i="7"/>
  <c r="N14" i="7"/>
  <c r="Y13" i="7"/>
  <c r="X13" i="7"/>
  <c r="W13" i="7"/>
  <c r="V13" i="7"/>
  <c r="U13" i="7"/>
  <c r="T13" i="7"/>
  <c r="S13" i="7"/>
  <c r="R13" i="7"/>
  <c r="Q13" i="7"/>
  <c r="P13" i="7"/>
  <c r="O13" i="7"/>
  <c r="N13" i="7"/>
  <c r="Y12" i="7"/>
  <c r="X12" i="7"/>
  <c r="W12" i="7"/>
  <c r="V12" i="7"/>
  <c r="U12" i="7"/>
  <c r="T12" i="7"/>
  <c r="S12" i="7"/>
  <c r="R12" i="7"/>
  <c r="Q12" i="7"/>
  <c r="P12" i="7"/>
  <c r="O12" i="7"/>
  <c r="N12" i="7"/>
  <c r="Y11" i="7"/>
  <c r="X11" i="7"/>
  <c r="W11" i="7"/>
  <c r="V11" i="7"/>
  <c r="U11" i="7"/>
  <c r="T11" i="7"/>
  <c r="S11" i="7"/>
  <c r="R11" i="7"/>
  <c r="Q11" i="7"/>
  <c r="P11" i="7"/>
  <c r="O11" i="7"/>
  <c r="N11" i="7"/>
  <c r="Y10" i="7"/>
  <c r="X10" i="7"/>
  <c r="W10" i="7"/>
  <c r="V10" i="7"/>
  <c r="U10" i="7"/>
  <c r="T10" i="7"/>
  <c r="S10" i="7"/>
  <c r="R10" i="7"/>
  <c r="Q10" i="7"/>
  <c r="P10" i="7"/>
  <c r="O10" i="7"/>
  <c r="N10" i="7"/>
  <c r="Y9" i="7"/>
  <c r="X9" i="7"/>
  <c r="W9" i="7"/>
  <c r="V9" i="7"/>
  <c r="U9" i="7"/>
  <c r="T9" i="7"/>
  <c r="S9" i="7"/>
  <c r="R9" i="7"/>
  <c r="Q9" i="7"/>
  <c r="P9" i="7"/>
  <c r="O9" i="7"/>
  <c r="N9" i="7"/>
  <c r="Y28" i="6"/>
  <c r="X28" i="6"/>
  <c r="W28" i="6"/>
  <c r="V28" i="6"/>
  <c r="U28" i="6"/>
  <c r="T28" i="6"/>
  <c r="S28" i="6"/>
  <c r="R28" i="6"/>
  <c r="Q28" i="6"/>
  <c r="P28" i="6"/>
  <c r="O28" i="6"/>
  <c r="N28" i="6"/>
  <c r="Y27" i="6"/>
  <c r="X27" i="6"/>
  <c r="W27" i="6"/>
  <c r="V27" i="6"/>
  <c r="U27" i="6"/>
  <c r="T27" i="6"/>
  <c r="S27" i="6"/>
  <c r="R27" i="6"/>
  <c r="Q27" i="6"/>
  <c r="P27" i="6"/>
  <c r="O27" i="6"/>
  <c r="N27" i="6"/>
  <c r="Y26" i="6"/>
  <c r="X26" i="6"/>
  <c r="W26" i="6"/>
  <c r="V26" i="6"/>
  <c r="U26" i="6"/>
  <c r="T26" i="6"/>
  <c r="S26" i="6"/>
  <c r="R26" i="6"/>
  <c r="Q26" i="6"/>
  <c r="P26" i="6"/>
  <c r="O26" i="6"/>
  <c r="N26" i="6"/>
  <c r="Y25" i="6"/>
  <c r="X25" i="6"/>
  <c r="W25" i="6"/>
  <c r="V25" i="6"/>
  <c r="U25" i="6"/>
  <c r="T25" i="6"/>
  <c r="S25" i="6"/>
  <c r="R25" i="6"/>
  <c r="Q25" i="6"/>
  <c r="P25" i="6"/>
  <c r="O25" i="6"/>
  <c r="N25" i="6"/>
  <c r="Y24" i="6"/>
  <c r="X24" i="6"/>
  <c r="W24" i="6"/>
  <c r="V24" i="6"/>
  <c r="U24" i="6"/>
  <c r="T24" i="6"/>
  <c r="S24" i="6"/>
  <c r="R24" i="6"/>
  <c r="Q24" i="6"/>
  <c r="P24" i="6"/>
  <c r="O24" i="6"/>
  <c r="N24" i="6"/>
  <c r="Y23" i="6"/>
  <c r="X23" i="6"/>
  <c r="W23" i="6"/>
  <c r="V23" i="6"/>
  <c r="U23" i="6"/>
  <c r="T23" i="6"/>
  <c r="S23" i="6"/>
  <c r="R23" i="6"/>
  <c r="Q23" i="6"/>
  <c r="P23" i="6"/>
  <c r="O23" i="6"/>
  <c r="N23" i="6"/>
  <c r="Y22" i="6"/>
  <c r="X22" i="6"/>
  <c r="W22" i="6"/>
  <c r="V22" i="6"/>
  <c r="U22" i="6"/>
  <c r="T22" i="6"/>
  <c r="S22" i="6"/>
  <c r="R22" i="6"/>
  <c r="Q22" i="6"/>
  <c r="P22" i="6"/>
  <c r="O22" i="6"/>
  <c r="N22" i="6"/>
  <c r="Y21" i="6"/>
  <c r="X21" i="6"/>
  <c r="W21" i="6"/>
  <c r="V21" i="6"/>
  <c r="U21" i="6"/>
  <c r="T21" i="6"/>
  <c r="S21" i="6"/>
  <c r="R21" i="6"/>
  <c r="Q21" i="6"/>
  <c r="P21" i="6"/>
  <c r="O21" i="6"/>
  <c r="N21" i="6"/>
  <c r="Y20" i="6"/>
  <c r="X20" i="6"/>
  <c r="W20" i="6"/>
  <c r="V20" i="6"/>
  <c r="U20" i="6"/>
  <c r="T20" i="6"/>
  <c r="S20" i="6"/>
  <c r="R20" i="6"/>
  <c r="Q20" i="6"/>
  <c r="P20" i="6"/>
  <c r="O20" i="6"/>
  <c r="N20" i="6"/>
  <c r="Y19" i="6"/>
  <c r="X19" i="6"/>
  <c r="W19" i="6"/>
  <c r="V19" i="6"/>
  <c r="U19" i="6"/>
  <c r="T19" i="6"/>
  <c r="S19" i="6"/>
  <c r="R19" i="6"/>
  <c r="Q19" i="6"/>
  <c r="P19" i="6"/>
  <c r="O19" i="6"/>
  <c r="N19" i="6"/>
  <c r="Y18" i="6"/>
  <c r="X18" i="6"/>
  <c r="W18" i="6"/>
  <c r="V18" i="6"/>
  <c r="U18" i="6"/>
  <c r="T18" i="6"/>
  <c r="S18" i="6"/>
  <c r="R18" i="6"/>
  <c r="Q18" i="6"/>
  <c r="P18" i="6"/>
  <c r="O18" i="6"/>
  <c r="N18" i="6"/>
  <c r="Y17" i="6"/>
  <c r="X17" i="6"/>
  <c r="W17" i="6"/>
  <c r="V17" i="6"/>
  <c r="U17" i="6"/>
  <c r="T17" i="6"/>
  <c r="S17" i="6"/>
  <c r="R17" i="6"/>
  <c r="Q17" i="6"/>
  <c r="P17" i="6"/>
  <c r="O17" i="6"/>
  <c r="N17" i="6"/>
  <c r="Y16" i="6"/>
  <c r="X16" i="6"/>
  <c r="W16" i="6"/>
  <c r="V16" i="6"/>
  <c r="U16" i="6"/>
  <c r="T16" i="6"/>
  <c r="S16" i="6"/>
  <c r="R16" i="6"/>
  <c r="Q16" i="6"/>
  <c r="P16" i="6"/>
  <c r="O16" i="6"/>
  <c r="N16" i="6"/>
  <c r="Y15" i="6"/>
  <c r="X15" i="6"/>
  <c r="W15" i="6"/>
  <c r="V15" i="6"/>
  <c r="U15" i="6"/>
  <c r="T15" i="6"/>
  <c r="S15" i="6"/>
  <c r="R15" i="6"/>
  <c r="Q15" i="6"/>
  <c r="P15" i="6"/>
  <c r="O15" i="6"/>
  <c r="N15" i="6"/>
  <c r="Y14" i="6"/>
  <c r="X14" i="6"/>
  <c r="W14" i="6"/>
  <c r="V14" i="6"/>
  <c r="U14" i="6"/>
  <c r="T14" i="6"/>
  <c r="S14" i="6"/>
  <c r="R14" i="6"/>
  <c r="Q14" i="6"/>
  <c r="P14" i="6"/>
  <c r="O14" i="6"/>
  <c r="N14" i="6"/>
  <c r="Y13" i="6"/>
  <c r="X13" i="6"/>
  <c r="W13" i="6"/>
  <c r="V13" i="6"/>
  <c r="U13" i="6"/>
  <c r="T13" i="6"/>
  <c r="S13" i="6"/>
  <c r="R13" i="6"/>
  <c r="Q13" i="6"/>
  <c r="P13" i="6"/>
  <c r="O13" i="6"/>
  <c r="N13" i="6"/>
  <c r="Y12" i="6"/>
  <c r="X12" i="6"/>
  <c r="W12" i="6"/>
  <c r="V12" i="6"/>
  <c r="U12" i="6"/>
  <c r="T12" i="6"/>
  <c r="S12" i="6"/>
  <c r="R12" i="6"/>
  <c r="Q12" i="6"/>
  <c r="P12" i="6"/>
  <c r="O12" i="6"/>
  <c r="N12" i="6"/>
  <c r="Y11" i="6"/>
  <c r="X11" i="6"/>
  <c r="W11" i="6"/>
  <c r="V11" i="6"/>
  <c r="U11" i="6"/>
  <c r="T11" i="6"/>
  <c r="S11" i="6"/>
  <c r="R11" i="6"/>
  <c r="Q11" i="6"/>
  <c r="P11" i="6"/>
  <c r="O11" i="6"/>
  <c r="N11" i="6"/>
  <c r="Y10" i="6"/>
  <c r="X10" i="6"/>
  <c r="W10" i="6"/>
  <c r="V10" i="6"/>
  <c r="U10" i="6"/>
  <c r="T10" i="6"/>
  <c r="S10" i="6"/>
  <c r="R10" i="6"/>
  <c r="Q10" i="6"/>
  <c r="P10" i="6"/>
  <c r="O10" i="6"/>
  <c r="N10" i="6"/>
  <c r="Y9" i="6"/>
  <c r="X9" i="6"/>
  <c r="W9" i="6"/>
  <c r="V9" i="6"/>
  <c r="U9" i="6"/>
  <c r="T9" i="6"/>
  <c r="S9" i="6"/>
  <c r="R9" i="6"/>
  <c r="Q9" i="6"/>
  <c r="P9" i="6"/>
  <c r="O9" i="6"/>
  <c r="N9" i="6"/>
  <c r="Y28" i="5"/>
  <c r="X28" i="5"/>
  <c r="W28" i="5"/>
  <c r="V28" i="5"/>
  <c r="U28" i="5"/>
  <c r="T28" i="5"/>
  <c r="S28" i="5"/>
  <c r="R28" i="5"/>
  <c r="Q28" i="5"/>
  <c r="P28" i="5"/>
  <c r="O28" i="5"/>
  <c r="N28" i="5"/>
  <c r="Y27" i="5"/>
  <c r="X27" i="5"/>
  <c r="W27" i="5"/>
  <c r="V27" i="5"/>
  <c r="U27" i="5"/>
  <c r="T27" i="5"/>
  <c r="S27" i="5"/>
  <c r="R27" i="5"/>
  <c r="Q27" i="5"/>
  <c r="P27" i="5"/>
  <c r="O27" i="5"/>
  <c r="N27" i="5"/>
  <c r="Y26" i="5"/>
  <c r="X26" i="5"/>
  <c r="W26" i="5"/>
  <c r="V26" i="5"/>
  <c r="U26" i="5"/>
  <c r="T26" i="5"/>
  <c r="S26" i="5"/>
  <c r="R26" i="5"/>
  <c r="Q26" i="5"/>
  <c r="P26" i="5"/>
  <c r="O26" i="5"/>
  <c r="N26" i="5"/>
  <c r="Y25" i="5"/>
  <c r="X25" i="5"/>
  <c r="W25" i="5"/>
  <c r="V25" i="5"/>
  <c r="U25" i="5"/>
  <c r="T25" i="5"/>
  <c r="S25" i="5"/>
  <c r="R25" i="5"/>
  <c r="Q25" i="5"/>
  <c r="P25" i="5"/>
  <c r="O25" i="5"/>
  <c r="N25" i="5"/>
  <c r="Y24" i="5"/>
  <c r="X24" i="5"/>
  <c r="W24" i="5"/>
  <c r="V24" i="5"/>
  <c r="U24" i="5"/>
  <c r="T24" i="5"/>
  <c r="S24" i="5"/>
  <c r="R24" i="5"/>
  <c r="Q24" i="5"/>
  <c r="P24" i="5"/>
  <c r="O24" i="5"/>
  <c r="N24" i="5"/>
  <c r="Y23" i="5"/>
  <c r="X23" i="5"/>
  <c r="W23" i="5"/>
  <c r="V23" i="5"/>
  <c r="U23" i="5"/>
  <c r="T23" i="5"/>
  <c r="S23" i="5"/>
  <c r="R23" i="5"/>
  <c r="Q23" i="5"/>
  <c r="P23" i="5"/>
  <c r="O23" i="5"/>
  <c r="N23" i="5"/>
  <c r="Y22" i="5"/>
  <c r="X22" i="5"/>
  <c r="W22" i="5"/>
  <c r="V22" i="5"/>
  <c r="U22" i="5"/>
  <c r="T22" i="5"/>
  <c r="S22" i="5"/>
  <c r="R22" i="5"/>
  <c r="Q22" i="5"/>
  <c r="P22" i="5"/>
  <c r="O22" i="5"/>
  <c r="N22" i="5"/>
  <c r="Y21" i="5"/>
  <c r="X21" i="5"/>
  <c r="W21" i="5"/>
  <c r="V21" i="5"/>
  <c r="U21" i="5"/>
  <c r="T21" i="5"/>
  <c r="S21" i="5"/>
  <c r="R21" i="5"/>
  <c r="Q21" i="5"/>
  <c r="P21" i="5"/>
  <c r="O21" i="5"/>
  <c r="N21" i="5"/>
  <c r="Y20" i="5"/>
  <c r="X20" i="5"/>
  <c r="W20" i="5"/>
  <c r="V20" i="5"/>
  <c r="U20" i="5"/>
  <c r="T20" i="5"/>
  <c r="S20" i="5"/>
  <c r="R20" i="5"/>
  <c r="Q20" i="5"/>
  <c r="P20" i="5"/>
  <c r="O20" i="5"/>
  <c r="N20" i="5"/>
  <c r="Y19" i="5"/>
  <c r="X19" i="5"/>
  <c r="W19" i="5"/>
  <c r="V19" i="5"/>
  <c r="U19" i="5"/>
  <c r="T19" i="5"/>
  <c r="S19" i="5"/>
  <c r="R19" i="5"/>
  <c r="Q19" i="5"/>
  <c r="P19" i="5"/>
  <c r="O19" i="5"/>
  <c r="N19" i="5"/>
  <c r="Y18" i="5"/>
  <c r="X18" i="5"/>
  <c r="W18" i="5"/>
  <c r="V18" i="5"/>
  <c r="U18" i="5"/>
  <c r="T18" i="5"/>
  <c r="S18" i="5"/>
  <c r="R18" i="5"/>
  <c r="Q18" i="5"/>
  <c r="P18" i="5"/>
  <c r="O18" i="5"/>
  <c r="N18" i="5"/>
  <c r="Y17" i="5"/>
  <c r="X17" i="5"/>
  <c r="W17" i="5"/>
  <c r="V17" i="5"/>
  <c r="U17" i="5"/>
  <c r="T17" i="5"/>
  <c r="S17" i="5"/>
  <c r="R17" i="5"/>
  <c r="Q17" i="5"/>
  <c r="P17" i="5"/>
  <c r="O17" i="5"/>
  <c r="N17" i="5"/>
  <c r="Y16" i="5"/>
  <c r="X16" i="5"/>
  <c r="W16" i="5"/>
  <c r="V16" i="5"/>
  <c r="U16" i="5"/>
  <c r="T16" i="5"/>
  <c r="S16" i="5"/>
  <c r="R16" i="5"/>
  <c r="Q16" i="5"/>
  <c r="P16" i="5"/>
  <c r="O16" i="5"/>
  <c r="N16" i="5"/>
  <c r="Y15" i="5"/>
  <c r="X15" i="5"/>
  <c r="W15" i="5"/>
  <c r="V15" i="5"/>
  <c r="U15" i="5"/>
  <c r="T15" i="5"/>
  <c r="S15" i="5"/>
  <c r="R15" i="5"/>
  <c r="Q15" i="5"/>
  <c r="P15" i="5"/>
  <c r="O15" i="5"/>
  <c r="N15" i="5"/>
  <c r="Y14" i="5"/>
  <c r="X14" i="5"/>
  <c r="W14" i="5"/>
  <c r="V14" i="5"/>
  <c r="U14" i="5"/>
  <c r="T14" i="5"/>
  <c r="S14" i="5"/>
  <c r="R14" i="5"/>
  <c r="Q14" i="5"/>
  <c r="P14" i="5"/>
  <c r="O14" i="5"/>
  <c r="N14" i="5"/>
  <c r="Y13" i="5"/>
  <c r="X13" i="5"/>
  <c r="W13" i="5"/>
  <c r="V13" i="5"/>
  <c r="U13" i="5"/>
  <c r="T13" i="5"/>
  <c r="S13" i="5"/>
  <c r="R13" i="5"/>
  <c r="Q13" i="5"/>
  <c r="P13" i="5"/>
  <c r="O13" i="5"/>
  <c r="N13" i="5"/>
  <c r="Y12" i="5"/>
  <c r="X12" i="5"/>
  <c r="W12" i="5"/>
  <c r="V12" i="5"/>
  <c r="U12" i="5"/>
  <c r="T12" i="5"/>
  <c r="S12" i="5"/>
  <c r="R12" i="5"/>
  <c r="Q12" i="5"/>
  <c r="P12" i="5"/>
  <c r="O12" i="5"/>
  <c r="N12" i="5"/>
  <c r="Y11" i="5"/>
  <c r="X11" i="5"/>
  <c r="W11" i="5"/>
  <c r="V11" i="5"/>
  <c r="U11" i="5"/>
  <c r="T11" i="5"/>
  <c r="S11" i="5"/>
  <c r="R11" i="5"/>
  <c r="Q11" i="5"/>
  <c r="P11" i="5"/>
  <c r="O11" i="5"/>
  <c r="N11" i="5"/>
  <c r="Y10" i="5"/>
  <c r="X10" i="5"/>
  <c r="W10" i="5"/>
  <c r="V10" i="5"/>
  <c r="U10" i="5"/>
  <c r="T10" i="5"/>
  <c r="S10" i="5"/>
  <c r="R10" i="5"/>
  <c r="Q10" i="5"/>
  <c r="P10" i="5"/>
  <c r="O10" i="5"/>
  <c r="N10" i="5"/>
  <c r="Y9" i="5"/>
  <c r="X9" i="5"/>
  <c r="W9" i="5"/>
  <c r="V9" i="5"/>
  <c r="U9" i="5"/>
  <c r="T9" i="5"/>
  <c r="S9" i="5"/>
  <c r="R9" i="5"/>
  <c r="Q9" i="5"/>
  <c r="P9" i="5"/>
  <c r="O9" i="5"/>
  <c r="N9" i="5"/>
  <c r="AA43" i="4"/>
  <c r="Z43" i="4"/>
  <c r="K43" i="4"/>
  <c r="J43" i="4"/>
  <c r="Y43" i="4" s="1"/>
  <c r="I43" i="4"/>
  <c r="V43" i="4" s="1"/>
  <c r="H43" i="4"/>
  <c r="D43" i="4"/>
  <c r="Y42" i="4"/>
  <c r="X42" i="4"/>
  <c r="W42" i="4"/>
  <c r="V42" i="4"/>
  <c r="U42" i="4"/>
  <c r="T42" i="4"/>
  <c r="S42" i="4"/>
  <c r="R42" i="4"/>
  <c r="Q42" i="4"/>
  <c r="P42" i="4"/>
  <c r="O42" i="4"/>
  <c r="N42" i="4"/>
  <c r="Y41" i="4"/>
  <c r="X41" i="4"/>
  <c r="W41" i="4"/>
  <c r="V41" i="4"/>
  <c r="U41" i="4"/>
  <c r="T41" i="4"/>
  <c r="S41" i="4"/>
  <c r="R41" i="4"/>
  <c r="Q41" i="4"/>
  <c r="P41" i="4"/>
  <c r="O41" i="4"/>
  <c r="N41" i="4"/>
  <c r="Y40" i="4"/>
  <c r="X40" i="4"/>
  <c r="W40" i="4"/>
  <c r="V40" i="4"/>
  <c r="U40" i="4"/>
  <c r="T40" i="4"/>
  <c r="S40" i="4"/>
  <c r="R40" i="4"/>
  <c r="Q40" i="4"/>
  <c r="P40" i="4"/>
  <c r="O40" i="4"/>
  <c r="N40" i="4"/>
  <c r="Y39" i="4"/>
  <c r="X39" i="4"/>
  <c r="W39" i="4"/>
  <c r="V39" i="4"/>
  <c r="U39" i="4"/>
  <c r="T39" i="4"/>
  <c r="S39" i="4"/>
  <c r="R39" i="4"/>
  <c r="Q39" i="4"/>
  <c r="P39" i="4"/>
  <c r="O39" i="4"/>
  <c r="N39" i="4"/>
  <c r="Y38" i="4"/>
  <c r="X38" i="4"/>
  <c r="W38" i="4"/>
  <c r="V38" i="4"/>
  <c r="U38" i="4"/>
  <c r="T38" i="4"/>
  <c r="S38" i="4"/>
  <c r="R38" i="4"/>
  <c r="Q38" i="4"/>
  <c r="P38" i="4"/>
  <c r="O38" i="4"/>
  <c r="N38" i="4"/>
  <c r="Y37" i="4"/>
  <c r="X37" i="4"/>
  <c r="W37" i="4"/>
  <c r="V37" i="4"/>
  <c r="U37" i="4"/>
  <c r="T37" i="4"/>
  <c r="S37" i="4"/>
  <c r="R37" i="4"/>
  <c r="Q37" i="4"/>
  <c r="P37" i="4"/>
  <c r="O37" i="4"/>
  <c r="N37" i="4"/>
  <c r="Y36" i="4"/>
  <c r="X36" i="4"/>
  <c r="W36" i="4"/>
  <c r="V36" i="4"/>
  <c r="U36" i="4"/>
  <c r="T36" i="4"/>
  <c r="S36" i="4"/>
  <c r="R36" i="4"/>
  <c r="Q36" i="4"/>
  <c r="P36" i="4"/>
  <c r="O36" i="4"/>
  <c r="N36" i="4"/>
  <c r="Y35" i="4"/>
  <c r="X35" i="4"/>
  <c r="W35" i="4"/>
  <c r="V35" i="4"/>
  <c r="U35" i="4"/>
  <c r="T35" i="4"/>
  <c r="S35" i="4"/>
  <c r="R35" i="4"/>
  <c r="Q35" i="4"/>
  <c r="P35" i="4"/>
  <c r="O35" i="4"/>
  <c r="N35" i="4"/>
  <c r="Y34" i="4"/>
  <c r="X34" i="4"/>
  <c r="W34" i="4"/>
  <c r="V34" i="4"/>
  <c r="U34" i="4"/>
  <c r="T34" i="4"/>
  <c r="S34" i="4"/>
  <c r="R34" i="4"/>
  <c r="Q34" i="4"/>
  <c r="P34" i="4"/>
  <c r="O34" i="4"/>
  <c r="N34" i="4"/>
  <c r="Y33" i="4"/>
  <c r="X33" i="4"/>
  <c r="W33" i="4"/>
  <c r="V33" i="4"/>
  <c r="U33" i="4"/>
  <c r="T33" i="4"/>
  <c r="S33" i="4"/>
  <c r="R33" i="4"/>
  <c r="Q33" i="4"/>
  <c r="P33" i="4"/>
  <c r="O33" i="4"/>
  <c r="N33" i="4"/>
  <c r="Y32" i="4"/>
  <c r="X32" i="4"/>
  <c r="W32" i="4"/>
  <c r="V32" i="4"/>
  <c r="U32" i="4"/>
  <c r="T32" i="4"/>
  <c r="S32" i="4"/>
  <c r="R32" i="4"/>
  <c r="Q32" i="4"/>
  <c r="P32" i="4"/>
  <c r="O32" i="4"/>
  <c r="N32" i="4"/>
  <c r="Y31" i="4"/>
  <c r="X31" i="4"/>
  <c r="W31" i="4"/>
  <c r="V31" i="4"/>
  <c r="U31" i="4"/>
  <c r="T31" i="4"/>
  <c r="S31" i="4"/>
  <c r="R31" i="4"/>
  <c r="Q31" i="4"/>
  <c r="P31" i="4"/>
  <c r="O31" i="4"/>
  <c r="N31" i="4"/>
  <c r="Y30" i="4"/>
  <c r="X30" i="4"/>
  <c r="W30" i="4"/>
  <c r="V30" i="4"/>
  <c r="U30" i="4"/>
  <c r="T30" i="4"/>
  <c r="S30" i="4"/>
  <c r="R30" i="4"/>
  <c r="Q30" i="4"/>
  <c r="P30" i="4"/>
  <c r="O30" i="4"/>
  <c r="N30" i="4"/>
  <c r="Y29" i="4"/>
  <c r="X29" i="4"/>
  <c r="W29" i="4"/>
  <c r="V29" i="4"/>
  <c r="U29" i="4"/>
  <c r="T29" i="4"/>
  <c r="S29" i="4"/>
  <c r="R29" i="4"/>
  <c r="Q29" i="4"/>
  <c r="P29" i="4"/>
  <c r="O29" i="4"/>
  <c r="N29" i="4"/>
  <c r="AA28" i="4"/>
  <c r="Z28" i="4"/>
  <c r="Y28" i="4"/>
  <c r="X28" i="4"/>
  <c r="K28" i="4"/>
  <c r="J28" i="4"/>
  <c r="I28" i="4"/>
  <c r="W28" i="4" s="1"/>
  <c r="H28" i="4"/>
  <c r="T28" i="4" s="1"/>
  <c r="G28" i="4"/>
  <c r="G43" i="4" s="1"/>
  <c r="F28" i="4"/>
  <c r="Q28" i="4" s="1"/>
  <c r="E28" i="4"/>
  <c r="O28" i="4" s="1"/>
  <c r="D28" i="4"/>
  <c r="AA23" i="4"/>
  <c r="Z23" i="4"/>
  <c r="Y23" i="4"/>
  <c r="X23" i="4"/>
  <c r="W23" i="4"/>
  <c r="V23" i="4"/>
  <c r="K23" i="4"/>
  <c r="J23" i="4"/>
  <c r="I23" i="4"/>
  <c r="H23" i="4"/>
  <c r="T23" i="4" s="1"/>
  <c r="G23" i="4"/>
  <c r="U23" i="4" s="1"/>
  <c r="F23" i="4"/>
  <c r="Q23" i="4" s="1"/>
  <c r="E23" i="4"/>
  <c r="O23" i="4" s="1"/>
  <c r="D23" i="4"/>
  <c r="N23" i="4" s="1"/>
  <c r="AA22" i="4"/>
  <c r="Z22" i="4"/>
  <c r="V22" i="4"/>
  <c r="U22" i="4"/>
  <c r="T22" i="4"/>
  <c r="S22" i="4"/>
  <c r="K22" i="4"/>
  <c r="J22" i="4"/>
  <c r="Y22" i="4" s="1"/>
  <c r="I22" i="4"/>
  <c r="W22" i="4" s="1"/>
  <c r="H22" i="4"/>
  <c r="G22" i="4"/>
  <c r="F22" i="4"/>
  <c r="R22" i="4" s="1"/>
  <c r="E22" i="4"/>
  <c r="O22" i="4" s="1"/>
  <c r="D22" i="4"/>
  <c r="N22" i="4" s="1"/>
  <c r="AA21" i="4"/>
  <c r="Z21" i="4"/>
  <c r="S21" i="4"/>
  <c r="R21" i="4"/>
  <c r="Q21" i="4"/>
  <c r="N21" i="4"/>
  <c r="K21" i="4"/>
  <c r="J21" i="4"/>
  <c r="Y21" i="4" s="1"/>
  <c r="I21" i="4"/>
  <c r="V21" i="4" s="1"/>
  <c r="H21" i="4"/>
  <c r="T21" i="4" s="1"/>
  <c r="G21" i="4"/>
  <c r="F21" i="4"/>
  <c r="P21" i="4" s="1"/>
  <c r="E21" i="4"/>
  <c r="O21" i="4" s="1"/>
  <c r="D21" i="4"/>
  <c r="Y20" i="4"/>
  <c r="X20" i="4"/>
  <c r="W20" i="4"/>
  <c r="V20" i="4"/>
  <c r="U20" i="4"/>
  <c r="T20" i="4"/>
  <c r="S20" i="4"/>
  <c r="R20" i="4"/>
  <c r="Q20" i="4"/>
  <c r="P20" i="4"/>
  <c r="O20" i="4"/>
  <c r="N20" i="4"/>
  <c r="Y19" i="4"/>
  <c r="X19" i="4"/>
  <c r="W19" i="4"/>
  <c r="V19" i="4"/>
  <c r="U19" i="4"/>
  <c r="T19" i="4"/>
  <c r="S19" i="4"/>
  <c r="R19" i="4"/>
  <c r="Q19" i="4"/>
  <c r="P19" i="4"/>
  <c r="O19" i="4"/>
  <c r="N19" i="4"/>
  <c r="Y18" i="4"/>
  <c r="X18" i="4"/>
  <c r="W18" i="4"/>
  <c r="V18" i="4"/>
  <c r="U18" i="4"/>
  <c r="T18" i="4"/>
  <c r="S18" i="4"/>
  <c r="R18" i="4"/>
  <c r="Q18" i="4"/>
  <c r="P18" i="4"/>
  <c r="O18" i="4"/>
  <c r="N18" i="4"/>
  <c r="Y17" i="4"/>
  <c r="X17" i="4"/>
  <c r="W17" i="4"/>
  <c r="V17" i="4"/>
  <c r="U17" i="4"/>
  <c r="T17" i="4"/>
  <c r="S17" i="4"/>
  <c r="R17" i="4"/>
  <c r="Q17" i="4"/>
  <c r="P17" i="4"/>
  <c r="O17" i="4"/>
  <c r="N17" i="4"/>
  <c r="Y16" i="4"/>
  <c r="X16" i="4"/>
  <c r="W16" i="4"/>
  <c r="V16" i="4"/>
  <c r="U16" i="4"/>
  <c r="T16" i="4"/>
  <c r="S16" i="4"/>
  <c r="R16" i="4"/>
  <c r="Q16" i="4"/>
  <c r="P16" i="4"/>
  <c r="O16" i="4"/>
  <c r="N16" i="4"/>
  <c r="Y15" i="4"/>
  <c r="X15" i="4"/>
  <c r="W15" i="4"/>
  <c r="V15" i="4"/>
  <c r="U15" i="4"/>
  <c r="T15" i="4"/>
  <c r="S15" i="4"/>
  <c r="R15" i="4"/>
  <c r="Q15" i="4"/>
  <c r="P15" i="4"/>
  <c r="O15" i="4"/>
  <c r="N15" i="4"/>
  <c r="Y14" i="4"/>
  <c r="X14" i="4"/>
  <c r="W14" i="4"/>
  <c r="V14" i="4"/>
  <c r="U14" i="4"/>
  <c r="T14" i="4"/>
  <c r="S14" i="4"/>
  <c r="R14" i="4"/>
  <c r="Q14" i="4"/>
  <c r="P14" i="4"/>
  <c r="O14" i="4"/>
  <c r="N14" i="4"/>
  <c r="Y13" i="4"/>
  <c r="X13" i="4"/>
  <c r="W13" i="4"/>
  <c r="V13" i="4"/>
  <c r="U13" i="4"/>
  <c r="T13" i="4"/>
  <c r="S13" i="4"/>
  <c r="R13" i="4"/>
  <c r="Q13" i="4"/>
  <c r="P13" i="4"/>
  <c r="O13" i="4"/>
  <c r="N13" i="4"/>
  <c r="Y12" i="4"/>
  <c r="X12" i="4"/>
  <c r="W12" i="4"/>
  <c r="V12" i="4"/>
  <c r="U12" i="4"/>
  <c r="T12" i="4"/>
  <c r="S12" i="4"/>
  <c r="R12" i="4"/>
  <c r="Q12" i="4"/>
  <c r="P12" i="4"/>
  <c r="O12" i="4"/>
  <c r="N12" i="4"/>
  <c r="Y11" i="4"/>
  <c r="X11" i="4"/>
  <c r="W11" i="4"/>
  <c r="V11" i="4"/>
  <c r="U11" i="4"/>
  <c r="T11" i="4"/>
  <c r="S11" i="4"/>
  <c r="R11" i="4"/>
  <c r="Q11" i="4"/>
  <c r="P11" i="4"/>
  <c r="O11" i="4"/>
  <c r="N11" i="4"/>
  <c r="Y10" i="4"/>
  <c r="X10" i="4"/>
  <c r="W10" i="4"/>
  <c r="V10" i="4"/>
  <c r="U10" i="4"/>
  <c r="T10" i="4"/>
  <c r="S10" i="4"/>
  <c r="R10" i="4"/>
  <c r="Q10" i="4"/>
  <c r="P10" i="4"/>
  <c r="O10" i="4"/>
  <c r="N10" i="4"/>
  <c r="Y9" i="4"/>
  <c r="X9" i="4"/>
  <c r="W9" i="4"/>
  <c r="V9" i="4"/>
  <c r="U9" i="4"/>
  <c r="T9" i="4"/>
  <c r="S9" i="4"/>
  <c r="R9" i="4"/>
  <c r="Q9" i="4"/>
  <c r="P9" i="4"/>
  <c r="O9" i="4"/>
  <c r="N9" i="4"/>
  <c r="T43" i="4" l="1"/>
  <c r="AA15" i="31"/>
  <c r="AD12" i="50"/>
  <c r="Z15" i="18"/>
  <c r="N15" i="18"/>
  <c r="W15" i="18"/>
  <c r="T15" i="18"/>
  <c r="H15" i="18"/>
  <c r="X15" i="31"/>
  <c r="L15" i="31"/>
  <c r="U15" i="31"/>
  <c r="I15" i="31"/>
  <c r="R15" i="31"/>
  <c r="F15" i="31"/>
  <c r="U20" i="31"/>
  <c r="I20" i="31"/>
  <c r="R20" i="31"/>
  <c r="F20" i="31"/>
  <c r="AA20" i="31"/>
  <c r="O20" i="31"/>
  <c r="U43" i="4"/>
  <c r="AD22" i="31"/>
  <c r="R15" i="50"/>
  <c r="F15" i="50"/>
  <c r="AA15" i="50"/>
  <c r="O15" i="50"/>
  <c r="X15" i="50"/>
  <c r="L15" i="50"/>
  <c r="M31" i="93"/>
  <c r="AD17" i="50"/>
  <c r="AC13" i="18"/>
  <c r="O15" i="31"/>
  <c r="Q15" i="18"/>
  <c r="R19" i="50"/>
  <c r="F19" i="50"/>
  <c r="AA19" i="50"/>
  <c r="O19" i="50"/>
  <c r="X19" i="50"/>
  <c r="L19" i="50"/>
  <c r="Q13" i="18"/>
  <c r="R13" i="31"/>
  <c r="AD13" i="31" s="1"/>
  <c r="L14" i="31"/>
  <c r="R17" i="31"/>
  <c r="AD17" i="31" s="1"/>
  <c r="L18" i="31"/>
  <c r="R22" i="31"/>
  <c r="L12" i="50"/>
  <c r="L16" i="50"/>
  <c r="L21" i="50"/>
  <c r="J14" i="93"/>
  <c r="M15" i="93"/>
  <c r="O16" i="93"/>
  <c r="J22" i="93"/>
  <c r="M23" i="93"/>
  <c r="O24" i="93"/>
  <c r="I31" i="93"/>
  <c r="J31" i="93" s="1"/>
  <c r="P28" i="4"/>
  <c r="F18" i="31"/>
  <c r="P23" i="4"/>
  <c r="R28" i="4"/>
  <c r="R23" i="4"/>
  <c r="O14" i="31"/>
  <c r="O18" i="31"/>
  <c r="O12" i="50"/>
  <c r="O16" i="50"/>
  <c r="O21" i="50"/>
  <c r="J13" i="93"/>
  <c r="M14" i="93"/>
  <c r="O15" i="93"/>
  <c r="Q16" i="93"/>
  <c r="J21" i="93"/>
  <c r="M22" i="93"/>
  <c r="O23" i="93"/>
  <c r="Q24" i="93"/>
  <c r="I16" i="50"/>
  <c r="AD16" i="50" s="1"/>
  <c r="I21" i="50"/>
  <c r="AD21" i="50" s="1"/>
  <c r="J15" i="93"/>
  <c r="M24" i="93"/>
  <c r="X22" i="4"/>
  <c r="W21" i="4"/>
  <c r="Q22" i="4"/>
  <c r="S23" i="4"/>
  <c r="U28" i="4"/>
  <c r="E43" i="4"/>
  <c r="W43" i="4"/>
  <c r="W13" i="18"/>
  <c r="L11" i="31"/>
  <c r="AD11" i="31" s="1"/>
  <c r="X13" i="31"/>
  <c r="R14" i="31"/>
  <c r="X17" i="31"/>
  <c r="R18" i="31"/>
  <c r="L19" i="31"/>
  <c r="AD19" i="31" s="1"/>
  <c r="X22" i="31"/>
  <c r="R12" i="50"/>
  <c r="L13" i="50"/>
  <c r="AD13" i="50" s="1"/>
  <c r="R16" i="50"/>
  <c r="L17" i="50"/>
  <c r="R21" i="50"/>
  <c r="J12" i="93"/>
  <c r="M13" i="93"/>
  <c r="O14" i="93"/>
  <c r="Q15" i="93"/>
  <c r="J20" i="93"/>
  <c r="M21" i="93"/>
  <c r="O22" i="93"/>
  <c r="Q23" i="93"/>
  <c r="J28" i="93"/>
  <c r="M29" i="93"/>
  <c r="E15" i="18"/>
  <c r="I14" i="31"/>
  <c r="AD14" i="31" s="1"/>
  <c r="I18" i="31"/>
  <c r="I12" i="50"/>
  <c r="M16" i="93"/>
  <c r="J23" i="93"/>
  <c r="U21" i="4"/>
  <c r="S28" i="4"/>
  <c r="P22" i="4"/>
  <c r="X21" i="4"/>
  <c r="N28" i="4"/>
  <c r="V28" i="4"/>
  <c r="F43" i="4"/>
  <c r="R43" i="4" s="1"/>
  <c r="X43" i="4"/>
  <c r="U14" i="31"/>
  <c r="U18" i="31"/>
  <c r="U12" i="50"/>
  <c r="U16" i="50"/>
  <c r="U21" i="50"/>
  <c r="M12" i="93"/>
  <c r="O13" i="93"/>
  <c r="F16" i="93"/>
  <c r="G16" i="93" s="1"/>
  <c r="M20" i="93"/>
  <c r="O21" i="93"/>
  <c r="F24" i="93"/>
  <c r="G24" i="93" s="1"/>
  <c r="M28" i="93"/>
  <c r="X14" i="31"/>
  <c r="X21" i="50"/>
  <c r="J26" i="93"/>
  <c r="O28" i="93"/>
  <c r="AD18" i="31" l="1"/>
  <c r="AD15" i="50"/>
  <c r="AD19" i="50"/>
  <c r="Q31" i="93"/>
  <c r="F31" i="93"/>
  <c r="G31" i="93" s="1"/>
  <c r="AD20" i="31"/>
  <c r="Q43" i="4"/>
  <c r="P43" i="4"/>
  <c r="O31" i="93"/>
  <c r="AD15" i="31"/>
  <c r="S43" i="4"/>
  <c r="O43" i="4"/>
  <c r="N43" i="4"/>
  <c r="AC15" i="18"/>
</calcChain>
</file>

<file path=xl/sharedStrings.xml><?xml version="1.0" encoding="utf-8"?>
<sst xmlns="http://schemas.openxmlformats.org/spreadsheetml/2006/main" count="3965" uniqueCount="398">
  <si>
    <t>INDICE (1/2)</t>
  </si>
  <si>
    <t>INFORMACIÓN INCORPORADA AL SISAAD SOBRE EXPEDIENTES EN VIGOR A</t>
  </si>
  <si>
    <t>30/06/2026</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</si>
  <si>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</si>
  <si>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</si>
  <si>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</si>
  <si>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</si>
  <si>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</si>
  <si>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</si>
  <si>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</si>
  <si>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</si>
  <si>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</si>
  <si>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</si>
  <si>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</si>
  <si>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</si>
  <si>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</si>
  <si>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t>
  </si>
  <si>
    <t>2.5. ALTAS Y BAJAS DE SOLICITUDES EN EL ÚLTIMO MES</t>
  </si>
  <si>
    <t>2.6. PERFIL DE LA PERSONA SOLICITANTE: SEXO Y EDAD</t>
  </si>
  <si>
    <t>3. RESOLUCIONES DE GRADO</t>
  </si>
  <si>
    <t>3.1. RESOLUCIONES DE GRADO.</t>
  </si>
  <si>
    <t>3.2. RESOLUCIONES DE GRADO EN RELACIÓN A LA POBLACIÓN POTENCIALMENTE DEPENDIENTE DE LAS COMUNIDADES AUTÓNOMAS.</t>
  </si>
  <si>
    <t>3.3., 3.3.a.-3.3.d. RESOLUCIONES DE GRADO DE LAS COMUNIDADES AUTÓNOMAS POR SEXO, TRAMOS DE EDAD Y GRADO</t>
  </si>
  <si>
    <t>3.4.a., 3.4.b. RESOLUCIONES DE GRADO EN RELACIÓN A LA POBLACIÓN DE LAS COMUNIDADES AUTÓNOMAS POR TRAMOS DE EDAD</t>
  </si>
  <si>
    <t>3.5. ALTAS Y BAJAS DE RESOLUCIONES DE GRADO EN EL ÚLTIMO MES</t>
  </si>
  <si>
    <t>3.6., 3.6.a., 3.6.b. PERFIL DE LA PERSONA CON RESOLUCIÓN DE GRADO: SEXO Y EDAD. GRÁFICO</t>
  </si>
  <si>
    <t>INDICE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</si>
  <si>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</si>
  <si>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</si>
  <si>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</si>
  <si>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</si>
  <si>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</si>
  <si>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4.5. ALTAS Y BAJAS DE RESOLUCIONES DE PIA EN EL ÚLTIMO MES</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</si>
  <si>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</si>
  <si>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</si>
  <si>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</si>
  <si>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</si>
  <si>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</si>
  <si>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</si>
  <si>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</si>
  <si>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</si>
  <si>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</si>
  <si>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</si>
  <si>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</si>
  <si>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</si>
  <si>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</si>
  <si>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</si>
  <si>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</si>
  <si>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12.1., 12.1.1-12.1.3. PERSONAS CON RESOLUCIÓN DE PIA Y PRESTACIÓN EFECTIVA O NO EFECTIVA POR GRADO</t>
  </si>
  <si>
    <t>Total Nacional</t>
  </si>
  <si>
    <t>Tasas de Variación Anual</t>
  </si>
  <si>
    <t>31/12/2020</t>
  </si>
  <si>
    <t>31/12/2021</t>
  </si>
  <si>
    <t>31/12/2022</t>
  </si>
  <si>
    <t>31/12/2023</t>
  </si>
  <si>
    <t>31/12/2024</t>
  </si>
  <si>
    <t>31/12/2025</t>
  </si>
  <si>
    <t>31/12/2019</t>
  </si>
  <si>
    <t>%</t>
  </si>
  <si>
    <t>Num</t>
  </si>
  <si>
    <t>Solicitudes</t>
  </si>
  <si>
    <t>Resoluciones de grado</t>
  </si>
  <si>
    <t>Sin Grado</t>
  </si>
  <si>
    <t>Personas beneficiarias con derecho</t>
  </si>
  <si>
    <t>Grado I</t>
  </si>
  <si>
    <t>Grado II</t>
  </si>
  <si>
    <t>Grado III</t>
  </si>
  <si>
    <t>Personas beneficiarias con prestación</t>
  </si>
  <si>
    <t>Lista de espera</t>
  </si>
  <si>
    <t>Prestaciones</t>
  </si>
  <si>
    <t>PAPD</t>
  </si>
  <si>
    <t>Teleasistencia</t>
  </si>
  <si>
    <t>Ayuda a Domicilio</t>
  </si>
  <si>
    <t>Centros Día/Noche</t>
  </si>
  <si>
    <t>Atención Residencial</t>
  </si>
  <si>
    <t>PE Vinculada al Servicio</t>
  </si>
  <si>
    <t>PEV PAPD</t>
  </si>
  <si>
    <t>PEV Teleasistencia</t>
  </si>
  <si>
    <t>PEV SAD</t>
  </si>
  <si>
    <t>PEV SCD</t>
  </si>
  <si>
    <t>PEV SAR</t>
  </si>
  <si>
    <t>PEV no identificada</t>
  </si>
  <si>
    <t>-</t>
  </si>
  <si>
    <t>PE Cuidados Familiares</t>
  </si>
  <si>
    <t>PE Asistencia Personal</t>
  </si>
  <si>
    <t>Ratio prestaciones por persona</t>
  </si>
  <si>
    <t>1.2. EVOLUCIÓN DE LAS SOLICITUDES POR CCAA</t>
  </si>
  <si>
    <t>Número</t>
  </si>
  <si>
    <t>Andalucía</t>
  </si>
  <si>
    <t>Aragón</t>
  </si>
  <si>
    <t>Asturias, Principado de</t>
  </si>
  <si>
    <t>Balears, Illes</t>
  </si>
  <si>
    <t>Canarias</t>
  </si>
  <si>
    <t>Cantabria</t>
  </si>
  <si>
    <t>Castilla y León</t>
  </si>
  <si>
    <t>Castilla - La Mancha</t>
  </si>
  <si>
    <t>Cataluña</t>
  </si>
  <si>
    <t>Comunitat Valenciana</t>
  </si>
  <si>
    <t>Extremadura</t>
  </si>
  <si>
    <t>Galicia</t>
  </si>
  <si>
    <t>Madrid, Comunidad de</t>
  </si>
  <si>
    <t>Murcia, Región de</t>
  </si>
  <si>
    <t>Navarra, Comunidad Foral de</t>
  </si>
  <si>
    <t>País Vasco</t>
  </si>
  <si>
    <t>Rioja, La</t>
  </si>
  <si>
    <t>Ceuta</t>
  </si>
  <si>
    <t>Melilla</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</si>
  <si>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</si>
  <si>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</si>
  <si>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</si>
  <si>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</si>
  <si>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</si>
  <si>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2.0. POBLACIÓN POR SEXO Y TRAMOS DE EDAD</t>
  </si>
  <si>
    <t>Situación a 30 de junio de 2026</t>
  </si>
  <si>
    <t>ÁMBITO TERRITORIAL</t>
  </si>
  <si>
    <t>Población por CCAA (1)</t>
  </si>
  <si>
    <t>Población de 0 a 64 años por CCAA</t>
  </si>
  <si>
    <t>Población de 65 a 79 años por CCAA</t>
  </si>
  <si>
    <t>Población de 80 años y más por CCAA</t>
  </si>
  <si>
    <t>Nº</t>
  </si>
  <si>
    <t>Mujer</t>
  </si>
  <si>
    <t>Hombre</t>
  </si>
  <si>
    <t>% s/pob
CCAA</t>
  </si>
  <si>
    <t>% s/pob CCAA</t>
  </si>
  <si>
    <t>% s/pob edad CCAA</t>
  </si>
  <si>
    <t>(1) Cifras INE de población referidas al 01/01/2025. Publicado Censo de Población Anual el 02/12/2025</t>
  </si>
  <si>
    <t>2.1 SOLICITUDES</t>
  </si>
  <si>
    <t>Solicitudes registradas</t>
  </si>
  <si>
    <t>% s/total nacional</t>
  </si>
  <si>
    <t>2.2. SOLICITUDES EN RELACIÓN A LA POBLACIÓN POTENCIALMENTE DEPENDIENTE</t>
  </si>
  <si>
    <t>Pobl. Potencialmente Dependiente por CCAA (2)</t>
  </si>
  <si>
    <t>Solicitudes en relación a la población</t>
  </si>
  <si>
    <t>% s/total
nacional</t>
  </si>
  <si>
    <t>% s/pobl. 
CCAA</t>
  </si>
  <si>
    <t>% s/pobl. Pot. 
Dep. CCAA</t>
  </si>
  <si>
    <t>(1) Cifras INE de población referidas al 01/01/2025.</t>
  </si>
  <si>
    <t>(2) Cifras de Población Potencialmente Dependiente calculadas según lo explicado en la metodología</t>
  </si>
  <si>
    <t>2.3. SOLICITUDES POR SEXO Y TRAMOS DE EDAD</t>
  </si>
  <si>
    <t>Solicitudes de 0 a 64 años</t>
  </si>
  <si>
    <t>Solicitudes de 65 a 79 años</t>
  </si>
  <si>
    <t>Solicitudes de 80 años y más</t>
  </si>
  <si>
    <t>%s/sol
CCAA</t>
  </si>
  <si>
    <t>%s/sol
edad</t>
  </si>
  <si>
    <t>2.4.a SOLICITUDES EN RELACIÓN A LA POBLACIÓN POR TRAMOS DE EDAD</t>
  </si>
  <si>
    <t>2.4.b. SOLICITUDES EN RELACIÓN A LA POBLACIÓN POR TRAMOS DE EDAD. GRÁFICOS</t>
  </si>
  <si>
    <t>2.5. ALTAS Y BAJAS DE SOLICITUDES RESPECTO AL MES ANTERIOR</t>
  </si>
  <si>
    <t>Solicitudes
Registradas</t>
  </si>
  <si>
    <t>Altas de solicitudes</t>
  </si>
  <si>
    <t>Bajas de solicitudes</t>
  </si>
  <si>
    <t>Motivo de la baja</t>
  </si>
  <si>
    <t>Fallecimiento</t>
  </si>
  <si>
    <t>Traslado</t>
  </si>
  <si>
    <t>Fin de prestación</t>
  </si>
  <si>
    <t>Desistimiento/ Renuncia</t>
  </si>
  <si>
    <t>Caducidad</t>
  </si>
  <si>
    <t>Otros motivos*</t>
  </si>
  <si>
    <t>% s/sol 
CCAA</t>
  </si>
  <si>
    <t>% s/bajas CCAA</t>
  </si>
  <si>
    <t>*Otros motivos de baja de solicitudes incluye: Imposibilidad de proceder con el PIA, no aprobación PIA, denegada solicitud prestación, incumplimiento de requisitos, denegada solicitud, inadmitida solicitud, desestimada/desistida solicitud, por variación de circunstancias, ingreso en institución sanitaria o convivencia con familiar, pérdida de condición de residente, no acreditar periodos residencia, duplicidad, archivo expediente o error</t>
  </si>
  <si>
    <t>SEXO</t>
  </si>
  <si>
    <t>TRAMO DE EDAD</t>
  </si>
  <si>
    <t>Total</t>
  </si>
  <si>
    <t>menores de 3</t>
  </si>
  <si>
    <t>3 a 18</t>
  </si>
  <si>
    <t>19 a 30</t>
  </si>
  <si>
    <t>31 a 45</t>
  </si>
  <si>
    <t>46 a 54</t>
  </si>
  <si>
    <t>55 a 64</t>
  </si>
  <si>
    <t>65 a 79</t>
  </si>
  <si>
    <t>80 y más</t>
  </si>
  <si>
    <t>%¹</t>
  </si>
  <si>
    <t>TOTAL</t>
  </si>
  <si>
    <t>¹ Calculado sobre el total de cada sexo</t>
  </si>
  <si>
    <t>3.1.  RESOLUCIONES DE GRADO</t>
  </si>
  <si>
    <t>TOTAL PERSONAS BENEFICIARIAS CON DERECHO A PRESTACIÓN</t>
  </si>
  <si>
    <t>% sobre solicitudes</t>
  </si>
  <si>
    <t>% sobre resolu- ciones</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</si>
  <si>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</si>
  <si>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</si>
  <si>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</si>
  <si>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TRAMOS DE EDAD Y GRADO. TODOS LOS GRADOS</t>
  </si>
  <si>
    <t>Resoluciones de grado de 0 a 64 años</t>
  </si>
  <si>
    <t>Resoluciones de grado de 65 a 79 años</t>
  </si>
  <si>
    <t>Resoluciones de grado de 80 años y más</t>
  </si>
  <si>
    <t>% s/resol
CCAA</t>
  </si>
  <si>
    <t>%s/resol
CCAA</t>
  </si>
  <si>
    <t>%s/resol
edad</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</si>
  <si>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</si>
  <si>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</si>
  <si>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</si>
  <si>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</si>
  <si>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</si>
  <si>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</si>
  <si>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3.5. ALTAS Y BAJAS DE RESOLUCIONES DE GRADO RESPECTO AL MES ANTERIOR</t>
  </si>
  <si>
    <t>Resoluciones de
grado</t>
  </si>
  <si>
    <t>Altas de resoluciones de grado</t>
  </si>
  <si>
    <t>Bajas de resoluciones de grado</t>
  </si>
  <si>
    <t>% s/resoluciones 
de grado</t>
  </si>
  <si>
    <t>3.6. PERFIL DE LA PERSONA CON RESOLUCIÓN DE GRADO</t>
  </si>
  <si>
    <t>GRADO</t>
  </si>
  <si>
    <t>3.6.a. PERFIL DE LA PERSONA CON RESOLUCIÓN DE GRADO. GRÁFICO</t>
  </si>
  <si>
    <t>3.6.b. PERFIL DE LA PERSONA BENEFICIARIA CON DERECHO A PRESTACIÓN. GRÁFICO</t>
  </si>
  <si>
    <t>4.1. PERSONAS CON RESOLUCIÓN DE PIA Y PRESTACIONES. TODOS LOS GRADOS</t>
  </si>
  <si>
    <t>PRESTACIONES</t>
  </si>
  <si>
    <t>Personas con resolución de PIA</t>
  </si>
  <si>
    <t>Prevención Dependencia y Promoción A.Personal</t>
  </si>
  <si>
    <t>Centros de Día/Noche</t>
  </si>
  <si>
    <t>P.E. Vinculada Servicio</t>
  </si>
  <si>
    <t>P.E. Cuidados Familiares</t>
  </si>
  <si>
    <t>P.E. Asist. Personal</t>
  </si>
  <si>
    <t>RATIO DE PRESTACIONES POR PERSONA CON RESOLUCION DE PIA</t>
  </si>
  <si>
    <t>4.1.a. DISTRIBUCIÓN DE LAS PRESTACIONES POR TIPO DE PRESTACIÓN EN CADA CCAA</t>
  </si>
  <si>
    <t>4.1.1. PERSONAS DE GRADO III CON RESOLUCIÓN DE PIA Y PRESTACIONES</t>
  </si>
  <si>
    <t>Personas con resolución de PIA (Grado III)</t>
  </si>
  <si>
    <t>4.1.1.a DISTRIBUCIÓN DE LAS PRESTACIONES DE GRADO III POR TIPO DE PRESTACIÓN EN CADA CCAA</t>
  </si>
  <si>
    <t>4.1.2. PERSONAS DE GRADO II CON RESOLUCIÓN DE PIA Y PRESTACIONES</t>
  </si>
  <si>
    <t>Personas con resolución de PIA (Grado II)</t>
  </si>
  <si>
    <t>4.1.2.a DISTRIBUCIÓN DE LAS PRESTACIONES DE GRADO II POR TIPO DE PRESTACIÓN EN CADA CCAA</t>
  </si>
  <si>
    <t>4.1.3. PERSONAS DE GRADO I CON RESOLUCIÓN DE PIA Y PRESTACIONES</t>
  </si>
  <si>
    <t>Personas con resolución de PIA (Grado I)</t>
  </si>
  <si>
    <t>4.1.3.a DISTRIBUCIÓN DE LAS PRESTACIONES DE GRADO I POR TIPO DE PRESTACIÓN EN CADA CCAA</t>
  </si>
  <si>
    <t>4.2. PERSONAS CON RESOLUCIÓN DE PIA EN RELACIÓN A LA POBLACIÓN POTENCIALMENTE DEPENDIENTE DE LAS CCAA</t>
  </si>
  <si>
    <t>Personas con resolución de PIA en relación a la población</t>
  </si>
  <si>
    <t>4.3. PERSONAS CON RESOLUCIÓN DE PIA POR SEXO Y TRAMOS DE EDAD. TODOS LOS GRADOS</t>
  </si>
  <si>
    <t>Pers. con resol. PIA de 0 a 64 años</t>
  </si>
  <si>
    <t>Pers. con resol. PIA de 65 a 79 años</t>
  </si>
  <si>
    <t>Pers. con resol. PIA de 80 años y más</t>
  </si>
  <si>
    <t>% s/benef
CCAA</t>
  </si>
  <si>
    <t>%s/benef
CCAA</t>
  </si>
  <si>
    <t>4.3.1. PERSONAS DE GRADO III CON RESOLUCIÓN DE PIA POR SEXO Y TRAMOS DE EDAD</t>
  </si>
  <si>
    <t>% s/resol
PIA
CCAA</t>
  </si>
  <si>
    <t>%s/resol
PIA</t>
  </si>
  <si>
    <t>4.3.2. PERSONAS DE GRADO II CON RESOLUCIÓN DE PIA POR SEXO Y TRAMOS DE EDAD</t>
  </si>
  <si>
    <t>4.3.3. PERSONAS DE GRADO I CON RESOLUCIÓN DE PIA POR SEXO Y TRAMOS DE EDAD</t>
  </si>
  <si>
    <t>4.4.a PERSONAS CON RESOLUCIÓN DE PIA EN RELACIÓN A LA POBLACIÓN POR TRAMOS DE EDAD</t>
  </si>
  <si>
    <t>4.4.b. PERSONAS CON RESOLUCIÓN DE PIA EN RELACIÓN A LA POBLACIÓN POR TRAMOS DE EDAD. GRÁFICOS</t>
  </si>
  <si>
    <t>4.5. ALTAS Y BAJAS DE RESOLUCIONES DE PIA RESPECTO AL MES ANTERIOR</t>
  </si>
  <si>
    <t>Altas de resoluciones de PIA</t>
  </si>
  <si>
    <t>Bajas de resoluciones de PIA</t>
  </si>
  <si>
    <t>% s/resoluciones 
de PIA</t>
  </si>
  <si>
    <t>4.6. PERFIL DE LA PERSONA CON RESOLUCIÓN DE PIA POR GRADO: SEXO Y EDAD</t>
  </si>
  <si>
    <t>4.6.a. PERFIL DE LA PERSONA CON RESOLUCIÓN DE PIA. GRÁFICO</t>
  </si>
  <si>
    <t>5.1.  PRESTACIONES Y PERSONAS CON RESOLUCIÓN DE PIA POR GRADO</t>
  </si>
  <si>
    <t>Personas con resol. PIA</t>
  </si>
  <si>
    <t>% presta- ciones</t>
  </si>
  <si>
    <t>5.1.a.  PRESTACIONES PAPD POR GRADO</t>
  </si>
  <si>
    <t>Prestaciones PAPD</t>
  </si>
  <si>
    <t>Personas con resol. PIA con prestación única</t>
  </si>
  <si>
    <t>% únicas sobre prest.</t>
  </si>
  <si>
    <t>5.1.b.  PRESTACIONES TELEASISTENCIA POR GRADO</t>
  </si>
  <si>
    <t>Prestaciones Teleasistencia</t>
  </si>
  <si>
    <t>Beneficiarios con prestación única</t>
  </si>
  <si>
    <t>5.1.c. PRESTACIONES AYUDA A DOMICILIO POR GRADO</t>
  </si>
  <si>
    <t>Prestaciones de Ayuda a Domicilio</t>
  </si>
  <si>
    <t>5.1.d.  PRESTACIONES CENTROS DE DÍA/NOCHE POR GRADO</t>
  </si>
  <si>
    <t>Prestaciones Centros de Día/Noche</t>
  </si>
  <si>
    <t>5.1.e.  PRESTACIONES ATENCIÓN RESIDENCIAL POR GRADO</t>
  </si>
  <si>
    <t>Prestaciones SAR</t>
  </si>
  <si>
    <t>5.1.f. PE VINCULADAS AL SERVICIO POR GRADO</t>
  </si>
  <si>
    <t>PE Vinculadas al Servicio</t>
  </si>
  <si>
    <t>5.1.g. PE CUIDADOS FAMILIARES POR GRADO</t>
  </si>
  <si>
    <t>5.1.h. PE ASISTENCIA PERSONAL POR GRADO</t>
  </si>
  <si>
    <t>5.2. SUBTIPO DE P.E. VINCULADA AL SERVICIO. TODOS LOS GRADOS</t>
  </si>
  <si>
    <t>P.E. VINCULADA SERVICIO</t>
  </si>
  <si>
    <t>P.E. vinculada al Servicio de Ayuda a Domicilio</t>
  </si>
  <si>
    <t>P.E. vinculada al Servicio de Atención Residencial</t>
  </si>
  <si>
    <t>P.E. vinculada al Servicio de Centros de Día/Noche</t>
  </si>
  <si>
    <t>P.E. vinculada al Servicio de Prevención Dependencia</t>
  </si>
  <si>
    <t>P.E. vinculada al Servicio de Teleasistencia</t>
  </si>
  <si>
    <t>P.E. vinculada al Servicio sin Identificar</t>
  </si>
  <si>
    <t>5.2.1. SUBTIPO DE P.E. VINCULADA AL SERVICIO. GRADO III</t>
  </si>
  <si>
    <t>5.2.2. SUBTIPO DE P.E. VINCULADA AL SERVICIO. GRADO II</t>
  </si>
  <si>
    <t>5.2.3. SUBTIPO DE P.E. VINCULADA AL SERVICIO. GRADO I</t>
  </si>
  <si>
    <t>5.3. COMBINACIÓN DE PRESTACIONES MÁS FRECUENTES. TODOS LOS GRADOS</t>
  </si>
  <si>
    <t>COMBINACIONES DE PRESTACIONES</t>
  </si>
  <si>
    <t>Ayuda a Domicilio + Teleasistencia</t>
  </si>
  <si>
    <t>PE Cuidados Familiares + Teleasistencia</t>
  </si>
  <si>
    <t>PE Vinculada al Servicio + Teleasistencia</t>
  </si>
  <si>
    <t>Atención Residencial + PAPD</t>
  </si>
  <si>
    <t>PAPD + PE Cuidados Familiares</t>
  </si>
  <si>
    <t>Centros Día/Noche + PE Cuidados Familiares</t>
  </si>
  <si>
    <t>Centros Día/Noche + PAPD</t>
  </si>
  <si>
    <t>5.3.1 COMBINACIÓN DE PRESTACIONES MÁS FRECUENTES. GRADO I</t>
  </si>
  <si>
    <t>5.3.2 COMBINACIÓN DE PRESTACIONES MÁS FRECUENTES. GRADO II</t>
  </si>
  <si>
    <t>5.3.3 COMBINACIÓN DE PRESTACIONES MÁS FRECUENTES. GRADO III</t>
  </si>
  <si>
    <t>6. PERFIL DE CUIDADOR. TOTAL DE CCAA</t>
  </si>
  <si>
    <t>6.2. PERFIL DEL CUIDADOR POR CCAA. EDAD</t>
  </si>
  <si>
    <t>De 16 a 49 años</t>
  </si>
  <si>
    <t>De 50 a 66 años</t>
  </si>
  <si>
    <t>De 67 a 79 años</t>
  </si>
  <si>
    <t>De 80 a 89 años</t>
  </si>
  <si>
    <t>90 años o más</t>
  </si>
  <si>
    <t>6.3. PERFIL DEL CUIDADOR POR CCAA. PARENTESCO</t>
  </si>
  <si>
    <t>Hijo/a</t>
  </si>
  <si>
    <t>Madre</t>
  </si>
  <si>
    <t>Cónyuge</t>
  </si>
  <si>
    <t>Hermano/a</t>
  </si>
  <si>
    <t>Padre</t>
  </si>
  <si>
    <t>Yerno/Nuera</t>
  </si>
  <si>
    <t>Nieto/a</t>
  </si>
  <si>
    <t>Compañero/a</t>
  </si>
  <si>
    <t>Otros</t>
  </si>
  <si>
    <t>Intensidad de la Ayuda a Domicilio</t>
  </si>
  <si>
    <t>Intensidad de la PE Vinculada a la Ayuda a Domicilio</t>
  </si>
  <si>
    <t>Intensidad de todas las prestaciones</t>
  </si>
  <si>
    <t>Horas</t>
  </si>
  <si>
    <t>GRADO I</t>
  </si>
  <si>
    <t>GRADO II</t>
  </si>
  <si>
    <t>GRADO III</t>
  </si>
  <si>
    <t>Menos de 5</t>
  </si>
  <si>
    <t>De 5 a 10</t>
  </si>
  <si>
    <t>De 11 a 15</t>
  </si>
  <si>
    <t>De 16 a 20</t>
  </si>
  <si>
    <t>De 21 a 30</t>
  </si>
  <si>
    <t>De 31 a 45</t>
  </si>
  <si>
    <t>De 46 a 55</t>
  </si>
  <si>
    <t>De 56 a 65</t>
  </si>
  <si>
    <t>De 66 a 70</t>
  </si>
  <si>
    <t>71 o más</t>
  </si>
  <si>
    <t>7.1. INTENSIDAD DE LA AYUDA A DOMICILIO POR CCAA. TOTAL DE PRESTACIONES</t>
  </si>
  <si>
    <t>Media (horas)</t>
  </si>
  <si>
    <t>Coeficiente de variación (σ/|µ|)</t>
  </si>
  <si>
    <t>(1) A mayor coeficiente de variación, mayor dispersión de los datos</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</si>
  <si>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</si>
  <si>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7.1.a. INTENSIDAD DE LA AYUDA A DOMICILIO POR CCAA. PRESTACIÓN SAD</t>
  </si>
  <si>
    <t>7.1.b. INTENSIDAD DE LA AYUDA A DOMICILIO POR CCAA. PRESTACIÓN ECONÓMICA VINCULADA A LA AYUDA A DOMICILIO</t>
  </si>
  <si>
    <t>8. CUANTÍA DE LAS PRESTACIONES (Euros)</t>
  </si>
  <si>
    <t>Cuantía de PE Cuidados Familiares</t>
  </si>
  <si>
    <t>Cuantía de PE Vinculada al Servicio</t>
  </si>
  <si>
    <t>Cuantía de PE Asistencia Personal</t>
  </si>
  <si>
    <t>Euros</t>
  </si>
  <si>
    <t>Menos de 25</t>
  </si>
  <si>
    <t>De 25 a 49</t>
  </si>
  <si>
    <t>De 50 a 99</t>
  </si>
  <si>
    <t>De 100 a 199</t>
  </si>
  <si>
    <t>De 200 a 299</t>
  </si>
  <si>
    <t>De 300 a 399</t>
  </si>
  <si>
    <t>De 400 a 499</t>
  </si>
  <si>
    <t>De 500 a 699</t>
  </si>
  <si>
    <t>700 o más</t>
  </si>
  <si>
    <t>8.1.a. CUANTÍA DE LAS PRESTACIONES POR CCAA. PRESTACIONES DE CUIDADOS FAMILIARES</t>
  </si>
  <si>
    <t>*Las cuantías se asignan teniendo en cuenta diferentes variables, como la concesión de otras prestaciones complementarias. Por ello, en territorios en los que las personas con resolución de PIA tienen asignadas más de una prestación pueden tener cuantías medias inferiores a la media</t>
  </si>
  <si>
    <t>8.1.b. CUANTÍA DE LAS PRESTACIONES POR CCAA. PRESTACIONES DE ASISTENCIA PERSONAL</t>
  </si>
  <si>
    <t>8.1.c. CUANTÍA DE LAS PRESTACIONES POR CCAA. PRESTACIONES VINCULADAS AL SERVICIO DE AYUDA A DOMICILIO</t>
  </si>
  <si>
    <t>8.1.d. CUANTÍA DE LAS PRESTACIONES POR CCAA. PRESTACIONES VINCULADAS AL SERVICIO DE ATENCIÓN RESIDENCIAL</t>
  </si>
  <si>
    <t>8.1.e. CUANTÍA DE LAS PRESTACIONES POR CCAA. PRESTACIONES VINCULADAS AL SERVICIO DE CENTRO DE DÍA/NOCHE</t>
  </si>
  <si>
    <t>8.1.f. CUANTÍA DE LAS PRESTACIONES POR CCAA. PRESTACIONES VINCULADAS AL SERVICIO PAPD</t>
  </si>
  <si>
    <t>8.1.g. CUANTÍA DE LAS PRESTACIONES POR CCAA. PRESTACIONES VINCULADAS AL SERVICIO DE TELEASISTENCIA</t>
  </si>
  <si>
    <t>Tiempo de resolución calculado sobre las Resoluciones realizadas entre el 1 de julio de 2025 y el 30 de junio de 2026</t>
  </si>
  <si>
    <t>Tiempo medio desde la Solicitud de dependencia hasta la Resolución de Grado (1)</t>
  </si>
  <si>
    <t>Tiempo medio desde la Resolución de Grado hasta la Resolución de Prestación (2)</t>
  </si>
  <si>
    <t>Tiempo medio desde la Solicitud de dependencia hasta la Resolución de Prestación (2)</t>
  </si>
  <si>
    <t>Nº de Resol. de Grado</t>
  </si>
  <si>
    <t>Tiempo medio (días)</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</si>
  <si>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</si>
  <si>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</si>
  <si>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 Aragón, Principado de Asturias, Canarias, Castilla y León, Comunidad de Madrid y País Vasco tienen un procedimiento de gestión en el que la mayoría de Resoluciones de Grado y Resoluciones de Prestación se realizan de manera conjunta</t>
  </si>
  <si>
    <t>10.1. PERSONAS SOLICITANTES PENDIENTES DE RESOLUCIÓN DE GRADO</t>
  </si>
  <si>
    <t>Personas solicitantes pendientes de resolución de grado</t>
  </si>
  <si>
    <t>Motivo de exclusión no imputable a la Administración</t>
  </si>
  <si>
    <t>Sin motivo de exclusión</t>
  </si>
  <si>
    <t>Menos de 6 meses pendientes de resolución de grado</t>
  </si>
  <si>
    <t>6 meses o más pendientes de resolución de grado (1)</t>
  </si>
  <si>
    <t>% sobre pers. solicitantes pend. resol. grado</t>
  </si>
  <si>
    <t>*Los motivos de exclusión no imputables a la Administración están especificados en la metodología</t>
  </si>
  <si>
    <t>**No se dispone de información completa de todas las CCAA relativa a las solicitudes que hay en tramitación</t>
  </si>
  <si>
    <t>Aragón, Principado de Asturias, Canarias, Castilla y León, Comunidad de Madrid y País Vasco tienen un procedimiento de gestión en el que la mayoría de Resoluciones de Grado y Resoluciones de Prestación se realizan de manera conjunta</t>
  </si>
  <si>
    <t>(1) El cómputo de tiempo se efectúa desde la fecha de presentación de la solicitud, sin descontar los periodos de suspensión del plazo de tramitación.</t>
  </si>
  <si>
    <t>10.2. PERSONAS BENEFICIARIAS CON DERECHO A PRESTACIÓN PENDIENTES DE RESOLUCIÓN DE PIA</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</si>
  <si>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</si>
  <si>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</si>
  <si>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</si>
  <si>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</si>
  <si>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10.3. PERSONAS PENDIENTES DE RESOLUCIÓN DE GRADO O PENDIENTES DE RESOLUCIÓN DE PIA</t>
  </si>
  <si>
    <t>Personas solicitantes pendientes de Resolución de grado desde hace 6 meses o más, sin motivo de exclusión</t>
  </si>
  <si>
    <t>Personas beneficiarias con derecho pendientes de resolución de PIA desde hace 6 meses o más, sin motivo de exclusión</t>
  </si>
  <si>
    <t>Personas pendientes de resolución de grado o pendientes de resolución de PIA desde hace 6 meses o más, sin motivo de exclusión</t>
  </si>
  <si>
    <t>% sobre pers. pend. de resol.</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</si>
  <si>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</si>
  <si>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</si>
  <si>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</si>
  <si>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</si>
  <si>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12. PERSONAS CON RESOLUCIÓN DE PIA Y PRESTACIÓN EFECTIVA</t>
  </si>
  <si>
    <t>PERSONAS CON RESOLUCIÓN DE PIA</t>
  </si>
  <si>
    <t>PERSONAS BENEFICIARIAS CON PRESTACIÓN EFECTIVA</t>
  </si>
  <si>
    <t>PERSONAS CON RESOLUCIÓN DE PIA AÚN SIN RECIBIR PRESTACIÓN</t>
  </si>
  <si>
    <t>Menos de 6 meses pendientes de efectividad</t>
  </si>
  <si>
    <t>6 meses o más pendientes de efectividad</t>
  </si>
  <si>
    <t>% sobre personas con resol. de PIA</t>
  </si>
  <si>
    <t>% sobre pers. con resol. De PIA sin recibir prest.</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</si>
  <si>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</si>
  <si>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12.1. PERSONAS CON RESOLUCIÓN DE PIA Y PRESTACION EFECTIVA. TODOS LOS GRADOS</t>
  </si>
  <si>
    <t>PERSONAS CON RESOLUCIÓN DE PIA EFECTIVA</t>
  </si>
  <si>
    <t>PRESTACIONES EFECTIVAS</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</si>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</sst>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quot;%&quot;"/>
  </numFmts>
  <fonts count="29">
    <font>
      <sz val="11"/>
      <color theme="1"/>
      <name val="Calibri"/>
      <family val="2"/>
      <scheme val="minor"/>
    </font>
    <font>
      <b/>
      <sz val="12"/>
      <color rgb="FF593470"/>
      <name val="Verdana"/>
    </font>
    <font>
      <b/>
      <sz val="10"/>
      <color rgb="FF593470"/>
      <name val="Verdana"/>
    </font>
    <font>
      <sz val="10"/>
      <color rgb="FF593470"/>
      <name val="Verdana"/>
    </font>
    <font>
      <b/>
      <sz val="16"/>
      <color rgb="FF593470"/>
      <name val="Calibri"/>
    </font>
    <font>
      <b/>
      <sz val="11"/>
      <color rgb="FFFFFFFF"/>
      <name val="Calibri"/>
    </font>
    <font>
      <b/>
      <sz val="11"/>
      <name val="Calibri"/>
    </font>
    <font>
      <sz val="11"/>
      <name val="Calibri"/>
    </font>
    <font>
      <sz val="12"/>
      <color rgb="FF874EA9"/>
      <name val="Calibri"/>
    </font>
    <font>
      <b/>
      <sz val="10"/>
      <color rgb="FFFFFFFF"/>
      <name val="Calibri"/>
    </font>
    <font>
      <b/>
      <sz val="11"/>
      <color rgb="FF593470"/>
      <name val="Calibri"/>
    </font>
    <font>
      <b/>
      <sz val="11"/>
      <color rgb="FF000000"/>
      <name val="Calibri"/>
    </font>
    <font>
      <sz val="11"/>
      <color rgb="FF7030A0"/>
      <name val="Calibri"/>
    </font>
    <font>
      <b/>
      <sz val="9"/>
      <color rgb="FFFFFFFF"/>
      <name val="Calibri"/>
    </font>
    <font>
      <b/>
      <sz val="8"/>
      <color rgb="FFFFFFFF"/>
      <name val="Calibri"/>
    </font>
    <font>
      <b/>
      <i/>
      <sz val="11"/>
      <color rgb="FFFFFFFF"/>
      <name val="Calibri"/>
    </font>
    <font>
      <i/>
      <sz val="11"/>
      <color rgb="FF7030A0"/>
      <name val="Calibri"/>
    </font>
    <font>
      <b/>
      <sz val="11"/>
      <color rgb="FF874EA9"/>
      <name val="Calibri"/>
    </font>
    <font>
      <b/>
      <sz val="10"/>
      <color rgb="FF7030A0"/>
      <name val="Calibri"/>
    </font>
    <font>
      <b/>
      <sz val="7"/>
      <color rgb="FFFFFFFF"/>
      <name val="Calibri"/>
    </font>
    <font>
      <i/>
      <sz val="11"/>
      <name val="Calibri"/>
    </font>
    <font>
      <b/>
      <i/>
      <sz val="11"/>
      <color rgb="FF000000"/>
      <name val="Calibri"/>
    </font>
    <font>
      <i/>
      <sz val="11"/>
      <name val="Calibri"/>
    </font>
    <font>
      <b/>
      <i/>
      <sz val="11"/>
      <name val="Calibri"/>
    </font>
    <font>
      <i/>
      <sz val="11"/>
      <color rgb="FF000000"/>
      <name val="Calibri"/>
    </font>
    <font>
      <b/>
      <sz val="10"/>
      <name val="Calibri"/>
    </font>
    <font>
      <sz val="10"/>
      <name val="Calibri"/>
    </font>
    <font>
      <i/>
      <sz val="10"/>
      <name val="Calibri"/>
    </font>
    <font>
      <b/>
      <i/>
      <sz val="10"/>
      <name val="Calibri"/>
    </font>
  </fonts>
  <fills count="5">
    <fill>
      <patternFill patternType="none"/>
    </fill>
    <fill>
      <patternFill patternType="gray125"/>
    </fill>
    <fill>
      <patternFill patternType="solid">
        <fgColor rgb="FF593470"/>
        <bgColor rgb="FF593470"/>
      </patternFill>
    </fill>
    <fill>
      <patternFill patternType="solid">
        <fgColor rgb="FFEFE7F3"/>
        <bgColor rgb="FFEFE7F3"/>
      </patternFill>
    </fill>
    <fill>
      <patternFill patternType="solid">
        <fgColor rgb="FF874EA9"/>
        <bgColor rgb="FF874EA9"/>
      </patternFill>
    </fill>
  </fills>
  <borders count="65">
    <border>
      <left/>
      <right/>
      <top/>
      <bottom/>
      <diagonal/>
    </border>
    <border>
      <left style="thin">
        <color rgb="FFFFFFFF"/>
      </left>
      <right style="thin">
        <color rgb="FFFFFFFF"/>
      </right>
      <top style="thin">
        <color rgb="FFFFFFFF"/>
      </top>
      <bottom style="thin">
        <color rgb="FFFFFFFF"/>
      </bottom>
      <diagonal/>
    </border>
    <border>
      <left style="thin">
        <color rgb="FF593470"/>
      </left>
      <right style="thin">
        <color rgb="FF593470"/>
      </right>
      <top style="thin">
        <color rgb="FF593470"/>
      </top>
      <bottom style="thin">
        <color rgb="FF593470"/>
      </bottom>
      <diagonal/>
    </border>
    <border>
      <left style="thin">
        <color rgb="FF593470"/>
      </left>
      <right style="thin">
        <color rgb="FF593470"/>
      </right>
      <top style="thin">
        <color rgb="FF593470"/>
      </top>
      <bottom/>
      <diagonal/>
    </border>
    <border>
      <left style="thin">
        <color rgb="FF593470"/>
      </left>
      <right style="thin">
        <color rgb="FF593470"/>
      </right>
      <top/>
      <bottom/>
      <diagonal/>
    </border>
    <border>
      <left style="thin">
        <color rgb="FF593470"/>
      </left>
      <right style="thin">
        <color rgb="FF593470"/>
      </right>
      <top/>
      <bottom style="thin">
        <color rgb="FF593470"/>
      </bottom>
      <diagonal/>
    </border>
    <border>
      <left style="thin">
        <color rgb="FF593470"/>
      </left>
      <right/>
      <top style="thin">
        <color rgb="FF593470"/>
      </top>
      <bottom style="thin">
        <color rgb="FF593470"/>
      </bottom>
      <diagonal/>
    </border>
    <border>
      <left/>
      <right/>
      <top style="thin">
        <color rgb="FF593470"/>
      </top>
      <bottom style="thin">
        <color rgb="FF593470"/>
      </bottom>
      <diagonal/>
    </border>
    <border>
      <left/>
      <right style="thin">
        <color rgb="FF593470"/>
      </right>
      <top style="thin">
        <color rgb="FF593470"/>
      </top>
      <bottom style="thin">
        <color rgb="FF593470"/>
      </bottom>
      <diagonal/>
    </border>
    <border>
      <left style="thin">
        <color rgb="FF593470"/>
      </left>
      <right/>
      <top style="thin">
        <color rgb="FF593470"/>
      </top>
      <bottom/>
      <diagonal/>
    </border>
    <border>
      <left/>
      <right/>
      <top style="thin">
        <color rgb="FF593470"/>
      </top>
      <bottom/>
      <diagonal/>
    </border>
    <border>
      <left/>
      <right style="thin">
        <color rgb="FF593470"/>
      </right>
      <top style="thin">
        <color rgb="FF593470"/>
      </top>
      <bottom/>
      <diagonal/>
    </border>
    <border>
      <left style="thin">
        <color rgb="FF593470"/>
      </left>
      <right/>
      <top/>
      <bottom/>
      <diagonal/>
    </border>
    <border>
      <left/>
      <right/>
      <top/>
      <bottom/>
      <diagonal/>
    </border>
    <border>
      <left/>
      <right style="thin">
        <color rgb="FF593470"/>
      </right>
      <top/>
      <bottom/>
      <diagonal/>
    </border>
    <border>
      <left style="thin">
        <color rgb="FF593470"/>
      </left>
      <right/>
      <top/>
      <bottom style="thin">
        <color rgb="FF593470"/>
      </bottom>
      <diagonal/>
    </border>
    <border>
      <left/>
      <right/>
      <top/>
      <bottom style="thin">
        <color rgb="FF593470"/>
      </bottom>
      <diagonal/>
    </border>
    <border>
      <left/>
      <right style="thin">
        <color rgb="FF593470"/>
      </right>
      <top/>
      <bottom style="thin">
        <color rgb="FF593470"/>
      </bottom>
      <diagonal/>
    </border>
    <border>
      <left style="thin">
        <color rgb="FF593470"/>
      </left>
      <right style="thin">
        <color rgb="FF593470"/>
      </right>
      <top/>
      <bottom style="dashed">
        <color rgb="FF593470"/>
      </bottom>
      <diagonal/>
    </border>
    <border>
      <left style="thin">
        <color rgb="FF593470"/>
      </left>
      <right/>
      <top/>
      <bottom style="dashed">
        <color rgb="FF593470"/>
      </bottom>
      <diagonal/>
    </border>
    <border>
      <left/>
      <right/>
      <top/>
      <bottom style="dashed">
        <color rgb="FF593470"/>
      </bottom>
      <diagonal/>
    </border>
    <border>
      <left/>
      <right style="thin">
        <color rgb="FF593470"/>
      </right>
      <top/>
      <bottom style="dashed">
        <color rgb="FF593470"/>
      </bottom>
      <diagonal/>
    </border>
    <border>
      <left/>
      <right/>
      <top/>
      <bottom/>
      <diagonal/>
    </border>
    <border>
      <left style="thin">
        <color rgb="FF593470"/>
      </left>
      <right style="thin">
        <color rgb="FF593470"/>
      </right>
      <top style="thin">
        <color rgb="FF593470"/>
      </top>
      <bottom style="thin">
        <color rgb="FFFFFFFF"/>
      </bottom>
      <diagonal/>
    </border>
    <border>
      <left style="thin">
        <color rgb="FF593470"/>
      </left>
      <right style="thin">
        <color rgb="FF593470"/>
      </right>
      <top style="thin">
        <color rgb="FFFFFFFF"/>
      </top>
      <bottom style="thin">
        <color rgb="FF593470"/>
      </bottom>
      <diagonal/>
    </border>
    <border>
      <left style="thin">
        <color rgb="FF593470"/>
      </left>
      <right style="thin">
        <color rgb="FFFFFFFF"/>
      </right>
      <top style="thin">
        <color rgb="FFFFFFFF"/>
      </top>
      <bottom style="thin">
        <color rgb="FFFFFFFF"/>
      </bottom>
      <diagonal/>
    </border>
    <border>
      <left style="thin">
        <color rgb="FFFFFFFF"/>
      </left>
      <right style="thin">
        <color rgb="FF593470"/>
      </right>
      <top style="thin">
        <color rgb="FFFFFFFF"/>
      </top>
      <bottom style="thin">
        <color rgb="FFFFFFFF"/>
      </bottom>
      <diagonal/>
    </border>
    <border>
      <left style="thin">
        <color rgb="FF593470"/>
      </left>
      <right style="thin">
        <color rgb="FFFFFFFF"/>
      </right>
      <top style="thin">
        <color rgb="FFFFFFFF"/>
      </top>
      <bottom style="thin">
        <color rgb="FF593470"/>
      </bottom>
      <diagonal/>
    </border>
    <border>
      <left style="thin">
        <color rgb="FFFFFFFF"/>
      </left>
      <right style="thin">
        <color rgb="FFFFFFFF"/>
      </right>
      <top style="thin">
        <color rgb="FFFFFFFF"/>
      </top>
      <bottom style="thin">
        <color rgb="FF593470"/>
      </bottom>
      <diagonal/>
    </border>
    <border>
      <left style="thin">
        <color rgb="FFFFFFFF"/>
      </left>
      <right style="thin">
        <color rgb="FF593470"/>
      </right>
      <top style="thin">
        <color rgb="FFFFFFFF"/>
      </top>
      <bottom style="thin">
        <color rgb="FF593470"/>
      </bottom>
      <diagonal/>
    </border>
    <border>
      <left style="thin">
        <color rgb="FF593470"/>
      </left>
      <right style="thin">
        <color rgb="FFFFFFFF"/>
      </right>
      <top style="thin">
        <color rgb="FF593470"/>
      </top>
      <bottom style="thin">
        <color rgb="FFFFFFFF"/>
      </bottom>
      <diagonal/>
    </border>
    <border>
      <left style="thin">
        <color rgb="FFFFFFFF"/>
      </left>
      <right style="thin">
        <color rgb="FF593470"/>
      </right>
      <top style="thin">
        <color rgb="FF593470"/>
      </top>
      <bottom style="thin">
        <color rgb="FFFFFFFF"/>
      </bottom>
      <diagonal/>
    </border>
    <border>
      <left style="thin">
        <color rgb="FF874EA9"/>
      </left>
      <right/>
      <top style="thin">
        <color rgb="FF874EA9"/>
      </top>
      <bottom style="thin">
        <color rgb="FF874EA9"/>
      </bottom>
      <diagonal/>
    </border>
    <border>
      <left/>
      <right style="thin">
        <color rgb="FF874EA9"/>
      </right>
      <top style="thin">
        <color rgb="FF874EA9"/>
      </top>
      <bottom style="thin">
        <color rgb="FF874EA9"/>
      </bottom>
      <diagonal/>
    </border>
    <border>
      <left style="thin">
        <color rgb="FFFFFFFF"/>
      </left>
      <right style="thin">
        <color rgb="FFFFFFFF"/>
      </right>
      <top style="thin">
        <color rgb="FF593470"/>
      </top>
      <bottom style="thin">
        <color rgb="FFFFFFFF"/>
      </bottom>
      <diagonal/>
    </border>
    <border>
      <left/>
      <right/>
      <top style="thin">
        <color rgb="FFFFFFFF"/>
      </top>
      <bottom/>
      <diagonal/>
    </border>
    <border>
      <left/>
      <right style="thin">
        <color rgb="FFFFFFFF"/>
      </right>
      <top style="thin">
        <color rgb="FFFFFFFF"/>
      </top>
      <bottom/>
      <diagonal/>
    </border>
    <border>
      <left/>
      <right style="thin">
        <color rgb="FFFFFFFF"/>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right/>
      <top style="thin">
        <color rgb="FF593470"/>
      </top>
      <bottom/>
      <diagonal/>
    </border>
    <border>
      <left style="thin">
        <color rgb="FF593470"/>
      </left>
      <right/>
      <top/>
      <bottom/>
      <diagonal/>
    </border>
    <border>
      <left/>
      <right style="thin">
        <color rgb="FF593470"/>
      </right>
      <top style="thin">
        <color rgb="FF593470"/>
      </top>
      <bottom/>
      <diagonal/>
    </border>
    <border>
      <left/>
      <right style="thin">
        <color rgb="FF593470"/>
      </right>
      <top/>
      <bottom/>
      <diagonal/>
    </border>
    <border>
      <left style="thin">
        <color rgb="FF593470"/>
      </left>
      <right style="thin">
        <color rgb="FFFFFFFF"/>
      </right>
      <top/>
      <bottom/>
      <diagonal/>
    </border>
    <border>
      <left style="thin">
        <color rgb="FF593470"/>
      </left>
      <right style="thin">
        <color rgb="FFFFFFFF"/>
      </right>
      <top/>
      <bottom style="thin">
        <color rgb="FFFFFFFF"/>
      </bottom>
      <diagonal/>
    </border>
    <border>
      <left style="thin">
        <color rgb="FF593470"/>
      </left>
      <right style="thin">
        <color rgb="FF593470"/>
      </right>
      <top/>
      <bottom/>
      <diagonal/>
    </border>
    <border>
      <left style="thin">
        <color rgb="FF593470"/>
      </left>
      <right style="thin">
        <color rgb="FF593470"/>
      </right>
      <top/>
      <bottom style="thin">
        <color rgb="FFFFFFFF"/>
      </bottom>
      <diagonal/>
    </border>
    <border>
      <left/>
      <right style="thin">
        <color rgb="FFFFFFFF"/>
      </right>
      <top style="thin">
        <color rgb="FF593470"/>
      </top>
      <bottom/>
      <diagonal/>
    </border>
    <border>
      <left/>
      <right style="thin">
        <color rgb="FFFFFFFF"/>
      </right>
      <top style="thin">
        <color rgb="FF593470"/>
      </top>
      <bottom style="thin">
        <color rgb="FFFFFFFF"/>
      </bottom>
      <diagonal/>
    </border>
    <border>
      <left style="thin">
        <color rgb="FF593470"/>
      </left>
      <right style="thin">
        <color rgb="FF593470"/>
      </right>
      <top/>
      <bottom style="thin">
        <color rgb="FF593470"/>
      </bottom>
      <diagonal/>
    </border>
    <border>
      <left style="thin">
        <color rgb="FFFFFFFF"/>
      </left>
      <right style="thin">
        <color rgb="FF593470"/>
      </right>
      <top/>
      <bottom style="thin">
        <color rgb="FFFFFFFF"/>
      </bottom>
      <diagonal/>
    </border>
    <border>
      <left style="thin">
        <color rgb="FF874EA9"/>
      </left>
      <right style="thin">
        <color rgb="FF874EA9"/>
      </right>
      <top style="thin">
        <color rgb="FF874EA9"/>
      </top>
      <bottom style="thin">
        <color rgb="FF874EA9"/>
      </bottom>
      <diagonal/>
    </border>
    <border>
      <left/>
      <right/>
      <top style="thin">
        <color rgb="FF874EA9"/>
      </top>
      <bottom style="thin">
        <color rgb="FF874EA9"/>
      </bottom>
      <diagonal/>
    </border>
    <border>
      <left/>
      <right style="thin">
        <color rgb="FF874EA9"/>
      </right>
      <top style="thin">
        <color rgb="FF874EA9"/>
      </top>
      <bottom style="thin">
        <color rgb="FF874EA9"/>
      </bottom>
      <diagonal/>
    </border>
    <border>
      <left style="thin">
        <color rgb="FF593470"/>
      </left>
      <right/>
      <top/>
      <bottom style="thin">
        <color rgb="FFFFFFFF"/>
      </bottom>
      <diagonal/>
    </border>
    <border>
      <left/>
      <right/>
      <top style="thin">
        <color rgb="FF593470"/>
      </top>
      <bottom style="thin">
        <color rgb="FFFFFFFF"/>
      </bottom>
      <diagonal/>
    </border>
    <border>
      <left/>
      <right/>
      <top style="thin">
        <color rgb="FF593470"/>
      </top>
      <bottom style="thin">
        <color rgb="FF593470"/>
      </bottom>
      <diagonal/>
    </border>
    <border>
      <left/>
      <right style="thin">
        <color rgb="FF593470"/>
      </right>
      <top style="thin">
        <color rgb="FF593470"/>
      </top>
      <bottom style="thin">
        <color rgb="FF593470"/>
      </bottom>
      <diagonal/>
    </border>
  </borders>
  <cellStyleXfs count="1">
    <xf numFmtId="0" fontId="0" fillId="0" borderId="0"/>
  </cellStyleXfs>
  <cellXfs count="279">
    <xf numFmtId="0" fontId="0" fillId="0" borderId="0" xfId="0"/>
    <xf numFmtId="0" fontId="1" fillId="0" borderId="0" xfId="0" applyFont="1"/>
    <xf numFmtId="0" fontId="2" fillId="0" borderId="0" xfId="0" applyFont="1"/>
    <xf numFmtId="0" fontId="3" fillId="0" borderId="0" xfId="0" applyFont="1"/>
    <xf numFmtId="0" fontId="5" fillId="2" borderId="1" xfId="0" applyFont="1" applyFill="1" applyBorder="1" applyAlignment="1">
      <alignment horizontal="center" vertical="center"/>
    </xf>
    <xf numFmtId="0" fontId="0" fillId="0" borderId="10" xfId="0" applyBorder="1"/>
    <xf numFmtId="0" fontId="0" fillId="0" borderId="11" xfId="0" applyBorder="1"/>
    <xf numFmtId="0" fontId="0" fillId="0" borderId="3" xfId="0" applyBorder="1"/>
    <xf numFmtId="0" fontId="0" fillId="0" borderId="4" xfId="0" applyBorder="1"/>
    <xf numFmtId="0" fontId="0" fillId="0" borderId="13" xfId="0" applyBorder="1"/>
    <xf numFmtId="0" fontId="0" fillId="0" borderId="16" xfId="0" applyBorder="1"/>
    <xf numFmtId="0" fontId="0" fillId="0" borderId="5" xfId="0" applyBorder="1"/>
    <xf numFmtId="0" fontId="0" fillId="0" borderId="22" xfId="0" applyBorder="1"/>
    <xf numFmtId="0" fontId="5" fillId="2" borderId="28" xfId="0" applyFont="1" applyFill="1" applyBorder="1" applyAlignment="1">
      <alignment horizontal="center" vertical="center"/>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11" fillId="0" borderId="3" xfId="0" applyFont="1" applyBorder="1"/>
    <xf numFmtId="0" fontId="11" fillId="0" borderId="4" xfId="0" applyFont="1" applyBorder="1"/>
    <xf numFmtId="0" fontId="11" fillId="0" borderId="5" xfId="0" applyFont="1" applyBorder="1"/>
    <xf numFmtId="0" fontId="11" fillId="0" borderId="2" xfId="0" applyFont="1" applyBorder="1"/>
    <xf numFmtId="0" fontId="5" fillId="2" borderId="2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27" xfId="0" applyFont="1" applyFill="1" applyBorder="1" applyAlignment="1">
      <alignment horizontal="center" vertical="center"/>
    </xf>
    <xf numFmtId="0" fontId="13" fillId="2" borderId="29"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2" xfId="0" applyFont="1" applyBorder="1" applyAlignment="1">
      <alignment horizontal="left" vertical="center"/>
    </xf>
    <xf numFmtId="0" fontId="17" fillId="0" borderId="0" xfId="0" applyFont="1" applyAlignment="1">
      <alignment horizontal="left" vertical="center"/>
    </xf>
    <xf numFmtId="0" fontId="6" fillId="0" borderId="3"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3" fillId="2" borderId="23"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7" xfId="0" applyFont="1" applyFill="1" applyBorder="1" applyAlignment="1">
      <alignment horizontal="center" vertical="center" wrapText="1"/>
    </xf>
    <xf numFmtId="3" fontId="0" fillId="0" borderId="9" xfId="0" applyNumberFormat="1" applyBorder="1" applyAlignment="1">
      <alignment horizontal="center" vertical="center"/>
    </xf>
    <xf numFmtId="164" fontId="0" fillId="0" borderId="11" xfId="0" applyNumberFormat="1" applyBorder="1" applyAlignment="1">
      <alignment horizontal="center" vertical="center"/>
    </xf>
    <xf numFmtId="3" fontId="0" fillId="0" borderId="12" xfId="0" applyNumberFormat="1" applyBorder="1" applyAlignment="1">
      <alignment horizontal="center" vertical="center"/>
    </xf>
    <xf numFmtId="164" fontId="0" fillId="0" borderId="14" xfId="0" applyNumberFormat="1" applyBorder="1" applyAlignment="1">
      <alignment horizontal="center" vertical="center"/>
    </xf>
    <xf numFmtId="3" fontId="0" fillId="0" borderId="15" xfId="0" applyNumberFormat="1" applyBorder="1" applyAlignment="1">
      <alignment horizontal="center" vertical="center"/>
    </xf>
    <xf numFmtId="164" fontId="0" fillId="0" borderId="17" xfId="0" applyNumberFormat="1" applyBorder="1" applyAlignment="1">
      <alignment horizontal="center" vertical="center"/>
    </xf>
    <xf numFmtId="3" fontId="0" fillId="0" borderId="6" xfId="0" applyNumberFormat="1" applyBorder="1" applyAlignment="1">
      <alignment horizontal="center" vertical="center"/>
    </xf>
    <xf numFmtId="164" fontId="0" fillId="0" borderId="8" xfId="0" applyNumberFormat="1" applyBorder="1" applyAlignment="1">
      <alignment horizontal="center" vertical="center"/>
    </xf>
    <xf numFmtId="0" fontId="5" fillId="2" borderId="3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5" fillId="2" borderId="29" xfId="0" applyFont="1" applyFill="1" applyBorder="1" applyAlignment="1">
      <alignment horizontal="center" vertical="center"/>
    </xf>
    <xf numFmtId="0" fontId="11" fillId="0" borderId="9" xfId="0" applyFont="1" applyBorder="1" applyAlignment="1">
      <alignment horizontal="left" vertical="center"/>
    </xf>
    <xf numFmtId="0" fontId="11" fillId="0" borderId="12" xfId="0" applyFont="1" applyBorder="1" applyAlignment="1">
      <alignment horizontal="left" vertical="center"/>
    </xf>
    <xf numFmtId="0" fontId="11" fillId="0" borderId="15" xfId="0" applyFont="1" applyBorder="1" applyAlignment="1">
      <alignment horizontal="left" vertical="center"/>
    </xf>
    <xf numFmtId="0" fontId="11" fillId="0" borderId="6" xfId="0" applyFont="1" applyBorder="1" applyAlignment="1">
      <alignment horizontal="left" vertical="center"/>
    </xf>
    <xf numFmtId="0" fontId="9" fillId="4" borderId="28"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9" fillId="2" borderId="23" xfId="0" applyFont="1" applyFill="1" applyBorder="1" applyAlignment="1">
      <alignment horizontal="center" vertical="center" wrapText="1"/>
    </xf>
    <xf numFmtId="3" fontId="6" fillId="0" borderId="6" xfId="0" applyNumberFormat="1" applyFont="1" applyBorder="1" applyAlignment="1">
      <alignment horizontal="center" vertical="center"/>
    </xf>
    <xf numFmtId="3" fontId="6" fillId="0" borderId="7" xfId="0" applyNumberFormat="1" applyFont="1" applyBorder="1" applyAlignment="1">
      <alignment horizontal="center" vertical="center"/>
    </xf>
    <xf numFmtId="3" fontId="6" fillId="0" borderId="8" xfId="0" applyNumberFormat="1" applyFont="1" applyBorder="1" applyAlignment="1">
      <alignment horizontal="center" vertical="center"/>
    </xf>
    <xf numFmtId="3" fontId="6" fillId="0" borderId="2" xfId="0" applyNumberFormat="1" applyFont="1" applyBorder="1" applyAlignment="1">
      <alignment horizontal="center" vertical="center"/>
    </xf>
    <xf numFmtId="0" fontId="6" fillId="0" borderId="2" xfId="0" applyFont="1" applyBorder="1" applyAlignment="1">
      <alignment horizontal="center" vertical="center"/>
    </xf>
    <xf numFmtId="10" fontId="6" fillId="0" borderId="6" xfId="0" applyNumberFormat="1" applyFont="1" applyBorder="1" applyAlignment="1">
      <alignment horizontal="center" vertical="center"/>
    </xf>
    <xf numFmtId="3" fontId="6" fillId="0" borderId="9"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1" xfId="0" applyNumberFormat="1" applyFont="1" applyBorder="1" applyAlignment="1">
      <alignment horizontal="center" vertical="center"/>
    </xf>
    <xf numFmtId="3" fontId="6" fillId="0" borderId="3" xfId="0" applyNumberFormat="1" applyFont="1" applyBorder="1" applyAlignment="1">
      <alignment horizontal="center" vertical="center"/>
    </xf>
    <xf numFmtId="10" fontId="6" fillId="0" borderId="9" xfId="0" applyNumberFormat="1" applyFont="1" applyBorder="1" applyAlignment="1">
      <alignment horizontal="center" vertical="center"/>
    </xf>
    <xf numFmtId="0" fontId="7" fillId="0" borderId="4" xfId="0" applyFont="1" applyBorder="1" applyAlignment="1">
      <alignment horizontal="left" vertical="center" indent="1"/>
    </xf>
    <xf numFmtId="3" fontId="7" fillId="0" borderId="12" xfId="0" applyNumberFormat="1" applyFont="1" applyBorder="1" applyAlignment="1">
      <alignment horizontal="center" vertical="center"/>
    </xf>
    <xf numFmtId="3" fontId="7" fillId="0" borderId="13" xfId="0" applyNumberFormat="1" applyFont="1" applyBorder="1" applyAlignment="1">
      <alignment horizontal="center" vertical="center"/>
    </xf>
    <xf numFmtId="3" fontId="7" fillId="0" borderId="14" xfId="0" applyNumberFormat="1" applyFont="1" applyBorder="1" applyAlignment="1">
      <alignment horizontal="center" vertical="center"/>
    </xf>
    <xf numFmtId="3" fontId="7" fillId="0" borderId="4" xfId="0" applyNumberFormat="1" applyFont="1" applyBorder="1" applyAlignment="1">
      <alignment horizontal="center" vertical="center"/>
    </xf>
    <xf numFmtId="0" fontId="7" fillId="0" borderId="4" xfId="0" applyFont="1" applyBorder="1" applyAlignment="1">
      <alignment horizontal="center" vertical="center"/>
    </xf>
    <xf numFmtId="10" fontId="7" fillId="0" borderId="12" xfId="0" applyNumberFormat="1" applyFont="1" applyBorder="1" applyAlignment="1">
      <alignment horizontal="center" vertical="center"/>
    </xf>
    <xf numFmtId="0" fontId="6" fillId="0" borderId="18" xfId="0" applyFont="1" applyBorder="1" applyAlignment="1">
      <alignment horizontal="left" vertical="center" indent="1"/>
    </xf>
    <xf numFmtId="3" fontId="6" fillId="0" borderId="19" xfId="0" applyNumberFormat="1" applyFont="1" applyBorder="1" applyAlignment="1">
      <alignment horizontal="center" vertical="center"/>
    </xf>
    <xf numFmtId="3" fontId="6" fillId="0" borderId="20" xfId="0" applyNumberFormat="1" applyFont="1" applyBorder="1" applyAlignment="1">
      <alignment horizontal="center" vertical="center"/>
    </xf>
    <xf numFmtId="3" fontId="6" fillId="0" borderId="21" xfId="0" applyNumberFormat="1" applyFont="1" applyBorder="1" applyAlignment="1">
      <alignment horizontal="center" vertical="center"/>
    </xf>
    <xf numFmtId="3" fontId="6" fillId="0" borderId="18" xfId="0" applyNumberFormat="1" applyFont="1" applyBorder="1" applyAlignment="1">
      <alignment horizontal="center" vertical="center"/>
    </xf>
    <xf numFmtId="0" fontId="6" fillId="0" borderId="18" xfId="0" applyFont="1" applyBorder="1" applyAlignment="1">
      <alignment horizontal="center" vertical="center"/>
    </xf>
    <xf numFmtId="10" fontId="6" fillId="0" borderId="19" xfId="0" applyNumberFormat="1" applyFont="1" applyBorder="1" applyAlignment="1">
      <alignment horizontal="center" vertical="center"/>
    </xf>
    <xf numFmtId="0" fontId="7" fillId="0" borderId="4" xfId="0" applyFont="1" applyBorder="1" applyAlignment="1">
      <alignment horizontal="left" vertical="center" indent="2"/>
    </xf>
    <xf numFmtId="0" fontId="7" fillId="0" borderId="5" xfId="0" applyFont="1" applyBorder="1" applyAlignment="1">
      <alignment horizontal="left" vertical="center" indent="2"/>
    </xf>
    <xf numFmtId="3" fontId="7" fillId="0" borderId="15" xfId="0" applyNumberFormat="1" applyFont="1" applyBorder="1" applyAlignment="1">
      <alignment horizontal="center" vertical="center"/>
    </xf>
    <xf numFmtId="3" fontId="7" fillId="0" borderId="16" xfId="0" applyNumberFormat="1" applyFont="1" applyBorder="1" applyAlignment="1">
      <alignment horizontal="center" vertical="center"/>
    </xf>
    <xf numFmtId="3" fontId="7" fillId="0" borderId="17" xfId="0" applyNumberFormat="1" applyFont="1" applyBorder="1" applyAlignment="1">
      <alignment horizontal="center" vertical="center"/>
    </xf>
    <xf numFmtId="3" fontId="7" fillId="0" borderId="5" xfId="0" applyNumberFormat="1" applyFont="1" applyBorder="1" applyAlignment="1">
      <alignment horizontal="center" vertical="center"/>
    </xf>
    <xf numFmtId="0" fontId="7" fillId="0" borderId="5" xfId="0" applyFont="1" applyBorder="1" applyAlignment="1">
      <alignment horizontal="center" vertical="center"/>
    </xf>
    <xf numFmtId="10" fontId="7" fillId="0" borderId="15" xfId="0" applyNumberFormat="1" applyFont="1" applyBorder="1" applyAlignment="1">
      <alignment horizontal="center" vertical="center"/>
    </xf>
    <xf numFmtId="0" fontId="7" fillId="0" borderId="5" xfId="0" applyFont="1" applyBorder="1" applyAlignment="1">
      <alignment horizontal="left" vertical="center"/>
    </xf>
    <xf numFmtId="0" fontId="7" fillId="0" borderId="3" xfId="0" applyFont="1" applyBorder="1" applyAlignment="1">
      <alignment horizontal="left" vertical="center" indent="1"/>
    </xf>
    <xf numFmtId="3" fontId="7" fillId="0" borderId="9" xfId="0" applyNumberFormat="1" applyFont="1" applyBorder="1" applyAlignment="1">
      <alignment horizontal="center" vertical="center"/>
    </xf>
    <xf numFmtId="3" fontId="7" fillId="0" borderId="10" xfId="0" applyNumberFormat="1" applyFont="1" applyBorder="1" applyAlignment="1">
      <alignment horizontal="center" vertical="center"/>
    </xf>
    <xf numFmtId="3" fontId="7" fillId="0" borderId="11" xfId="0" applyNumberFormat="1" applyFont="1" applyBorder="1" applyAlignment="1">
      <alignment horizontal="center" vertical="center"/>
    </xf>
    <xf numFmtId="3" fontId="7" fillId="0" borderId="3" xfId="0" applyNumberFormat="1" applyFont="1" applyBorder="1" applyAlignment="1">
      <alignment horizontal="center" vertical="center"/>
    </xf>
    <xf numFmtId="0" fontId="7" fillId="0" borderId="3" xfId="0" applyFont="1" applyBorder="1" applyAlignment="1">
      <alignment horizontal="center" vertical="center"/>
    </xf>
    <xf numFmtId="10" fontId="7" fillId="0" borderId="9" xfId="0" applyNumberFormat="1" applyFont="1" applyBorder="1" applyAlignment="1">
      <alignment horizontal="center" vertical="center"/>
    </xf>
    <xf numFmtId="0" fontId="7" fillId="0" borderId="4" xfId="0" applyFont="1" applyBorder="1" applyAlignment="1">
      <alignment horizontal="left" vertical="center" indent="3"/>
    </xf>
    <xf numFmtId="0" fontId="7" fillId="0" borderId="5" xfId="0" applyFont="1" applyBorder="1" applyAlignment="1">
      <alignment horizontal="left" vertical="center" indent="1"/>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2" fontId="6" fillId="0" borderId="8" xfId="0" applyNumberFormat="1" applyFont="1" applyBorder="1" applyAlignment="1">
      <alignment horizontal="center" vertical="center"/>
    </xf>
    <xf numFmtId="2" fontId="6" fillId="0" borderId="2" xfId="0" applyNumberFormat="1" applyFont="1" applyBorder="1" applyAlignment="1">
      <alignment horizontal="center" vertical="center"/>
    </xf>
    <xf numFmtId="0" fontId="11" fillId="0" borderId="3" xfId="0" applyFont="1" applyBorder="1" applyAlignment="1">
      <alignment horizontal="left" vertical="center"/>
    </xf>
    <xf numFmtId="3" fontId="0" fillId="0" borderId="10" xfId="0" applyNumberFormat="1" applyBorder="1" applyAlignment="1">
      <alignment horizontal="center" vertical="center"/>
    </xf>
    <xf numFmtId="2" fontId="20" fillId="0" borderId="10" xfId="0" applyNumberFormat="1" applyFont="1" applyBorder="1" applyAlignment="1">
      <alignment horizontal="center" vertical="center"/>
    </xf>
    <xf numFmtId="2" fontId="20" fillId="0" borderId="11" xfId="0" applyNumberFormat="1" applyFont="1" applyBorder="1" applyAlignment="1">
      <alignment horizontal="center" vertical="center"/>
    </xf>
    <xf numFmtId="0" fontId="11" fillId="0" borderId="4" xfId="0" applyFont="1" applyBorder="1" applyAlignment="1">
      <alignment horizontal="left" vertical="center"/>
    </xf>
    <xf numFmtId="3" fontId="0" fillId="0" borderId="13" xfId="0" applyNumberFormat="1" applyBorder="1" applyAlignment="1">
      <alignment horizontal="center" vertical="center"/>
    </xf>
    <xf numFmtId="2" fontId="20" fillId="0" borderId="13" xfId="0" applyNumberFormat="1" applyFont="1" applyBorder="1" applyAlignment="1">
      <alignment horizontal="center" vertical="center"/>
    </xf>
    <xf numFmtId="2" fontId="20" fillId="0" borderId="14" xfId="0" applyNumberFormat="1" applyFont="1" applyBorder="1" applyAlignment="1">
      <alignment horizontal="center" vertical="center"/>
    </xf>
    <xf numFmtId="0" fontId="11" fillId="0" borderId="5" xfId="0" applyFont="1" applyBorder="1" applyAlignment="1">
      <alignment horizontal="left" vertical="center"/>
    </xf>
    <xf numFmtId="3" fontId="0" fillId="0" borderId="16" xfId="0" applyNumberFormat="1" applyBorder="1" applyAlignment="1">
      <alignment horizontal="center" vertical="center"/>
    </xf>
    <xf numFmtId="2" fontId="20" fillId="0" borderId="16" xfId="0" applyNumberFormat="1" applyFont="1" applyBorder="1" applyAlignment="1">
      <alignment horizontal="center" vertical="center"/>
    </xf>
    <xf numFmtId="2" fontId="20" fillId="0" borderId="17" xfId="0" applyNumberFormat="1" applyFont="1" applyBorder="1" applyAlignment="1">
      <alignment horizontal="center" vertical="center"/>
    </xf>
    <xf numFmtId="0" fontId="11" fillId="0" borderId="2" xfId="0" applyFont="1" applyBorder="1" applyAlignment="1">
      <alignment horizontal="left" vertical="center"/>
    </xf>
    <xf numFmtId="3" fontId="11" fillId="0" borderId="6" xfId="0" applyNumberFormat="1" applyFont="1" applyBorder="1" applyAlignment="1">
      <alignment horizontal="center" vertical="center"/>
    </xf>
    <xf numFmtId="3" fontId="11" fillId="0" borderId="7" xfId="0" applyNumberFormat="1" applyFont="1" applyBorder="1" applyAlignment="1">
      <alignment horizontal="center" vertical="center"/>
    </xf>
    <xf numFmtId="2" fontId="21" fillId="0" borderId="7" xfId="0" applyNumberFormat="1" applyFont="1" applyBorder="1" applyAlignment="1">
      <alignment horizontal="center" vertical="center"/>
    </xf>
    <xf numFmtId="2" fontId="21" fillId="0" borderId="8" xfId="0" applyNumberFormat="1" applyFont="1" applyBorder="1" applyAlignment="1">
      <alignment horizontal="center" vertical="center"/>
    </xf>
    <xf numFmtId="2" fontId="22" fillId="0" borderId="11" xfId="0" applyNumberFormat="1" applyFont="1" applyBorder="1" applyAlignment="1">
      <alignment horizontal="center" vertical="center"/>
    </xf>
    <xf numFmtId="2" fontId="22" fillId="0" borderId="14" xfId="0" applyNumberFormat="1" applyFont="1" applyBorder="1" applyAlignment="1">
      <alignment horizontal="center" vertical="center"/>
    </xf>
    <xf numFmtId="2" fontId="22" fillId="0" borderId="17" xfId="0" applyNumberFormat="1" applyFont="1" applyBorder="1" applyAlignment="1">
      <alignment horizontal="center" vertical="center"/>
    </xf>
    <xf numFmtId="2" fontId="22" fillId="0" borderId="10" xfId="0" applyNumberFormat="1" applyFont="1" applyBorder="1" applyAlignment="1">
      <alignment horizontal="center" vertical="center"/>
    </xf>
    <xf numFmtId="2" fontId="22" fillId="0" borderId="13" xfId="0" applyNumberFormat="1" applyFont="1" applyBorder="1" applyAlignment="1">
      <alignment horizontal="center" vertical="center"/>
    </xf>
    <xf numFmtId="2" fontId="22" fillId="0" borderId="16" xfId="0" applyNumberFormat="1" applyFont="1" applyBorder="1" applyAlignment="1">
      <alignment horizontal="center" vertical="center"/>
    </xf>
    <xf numFmtId="3" fontId="0" fillId="0" borderId="3" xfId="0" applyNumberFormat="1" applyBorder="1" applyAlignment="1">
      <alignment horizontal="center" vertical="center"/>
    </xf>
    <xf numFmtId="3" fontId="0" fillId="0" borderId="4" xfId="0" applyNumberFormat="1" applyBorder="1" applyAlignment="1">
      <alignment horizontal="center" vertical="center"/>
    </xf>
    <xf numFmtId="3" fontId="0" fillId="0" borderId="5" xfId="0" applyNumberFormat="1" applyBorder="1" applyAlignment="1">
      <alignment horizontal="center" vertical="center"/>
    </xf>
    <xf numFmtId="3" fontId="11" fillId="0" borderId="2" xfId="0" applyNumberFormat="1" applyFont="1" applyBorder="1" applyAlignment="1">
      <alignment horizontal="center" vertical="center"/>
    </xf>
    <xf numFmtId="2" fontId="23" fillId="0" borderId="11" xfId="0" applyNumberFormat="1" applyFont="1" applyBorder="1" applyAlignment="1">
      <alignment horizontal="center" vertical="center"/>
    </xf>
    <xf numFmtId="3" fontId="6" fillId="0" borderId="15" xfId="0" applyNumberFormat="1" applyFont="1" applyBorder="1" applyAlignment="1">
      <alignment horizontal="center" vertical="center"/>
    </xf>
    <xf numFmtId="2" fontId="23" fillId="0" borderId="17" xfId="0" applyNumberFormat="1" applyFont="1" applyBorder="1" applyAlignment="1">
      <alignment horizontal="center" vertical="center"/>
    </xf>
    <xf numFmtId="2" fontId="23" fillId="0" borderId="8" xfId="0" applyNumberFormat="1" applyFont="1" applyBorder="1" applyAlignment="1">
      <alignment horizontal="center" vertical="center"/>
    </xf>
    <xf numFmtId="2" fontId="24" fillId="0" borderId="11" xfId="0" applyNumberFormat="1" applyFont="1" applyBorder="1" applyAlignment="1">
      <alignment horizontal="center" vertical="center"/>
    </xf>
    <xf numFmtId="2" fontId="24" fillId="0" borderId="14" xfId="0" applyNumberFormat="1" applyFont="1" applyBorder="1" applyAlignment="1">
      <alignment horizontal="center" vertical="center"/>
    </xf>
    <xf numFmtId="2" fontId="24" fillId="0" borderId="17" xfId="0" applyNumberFormat="1" applyFont="1" applyBorder="1" applyAlignment="1">
      <alignment horizontal="center" vertical="center"/>
    </xf>
    <xf numFmtId="3" fontId="6" fillId="0" borderId="12" xfId="0" applyNumberFormat="1" applyFont="1" applyBorder="1" applyAlignment="1">
      <alignment horizontal="center" vertical="center"/>
    </xf>
    <xf numFmtId="2" fontId="23" fillId="0" borderId="14" xfId="0" applyNumberFormat="1" applyFont="1" applyBorder="1" applyAlignment="1">
      <alignment horizontal="center" vertical="center"/>
    </xf>
    <xf numFmtId="3" fontId="6" fillId="0" borderId="32" xfId="0" applyNumberFormat="1" applyFont="1" applyBorder="1" applyAlignment="1">
      <alignment horizontal="center" vertical="center"/>
    </xf>
    <xf numFmtId="2" fontId="23" fillId="0" borderId="33" xfId="0" applyNumberFormat="1" applyFont="1" applyBorder="1" applyAlignment="1">
      <alignment horizontal="center" vertical="center"/>
    </xf>
    <xf numFmtId="2" fontId="22" fillId="0" borderId="3" xfId="0" applyNumberFormat="1" applyFont="1" applyBorder="1" applyAlignment="1">
      <alignment horizontal="center" vertical="center"/>
    </xf>
    <xf numFmtId="2" fontId="22" fillId="0" borderId="4" xfId="0" applyNumberFormat="1" applyFont="1" applyBorder="1" applyAlignment="1">
      <alignment horizontal="center" vertical="center"/>
    </xf>
    <xf numFmtId="2" fontId="22" fillId="0" borderId="5" xfId="0" applyNumberFormat="1" applyFont="1" applyBorder="1" applyAlignment="1">
      <alignment horizontal="center" vertical="center"/>
    </xf>
    <xf numFmtId="2" fontId="23" fillId="0" borderId="2" xfId="0" applyNumberFormat="1" applyFont="1" applyBorder="1" applyAlignment="1">
      <alignment horizontal="center" vertical="center"/>
    </xf>
    <xf numFmtId="0" fontId="25" fillId="0" borderId="3" xfId="0" applyFont="1" applyBorder="1" applyAlignment="1">
      <alignment horizontal="left" vertical="center"/>
    </xf>
    <xf numFmtId="3" fontId="26" fillId="0" borderId="9" xfId="0" applyNumberFormat="1" applyFont="1" applyBorder="1" applyAlignment="1">
      <alignment horizontal="center" vertical="center"/>
    </xf>
    <xf numFmtId="2" fontId="27" fillId="0" borderId="10" xfId="0" applyNumberFormat="1" applyFont="1" applyBorder="1" applyAlignment="1">
      <alignment horizontal="center" vertical="center"/>
    </xf>
    <xf numFmtId="3" fontId="26" fillId="0" borderId="11" xfId="0" applyNumberFormat="1" applyFont="1" applyBorder="1" applyAlignment="1">
      <alignment horizontal="center" vertical="center"/>
    </xf>
    <xf numFmtId="0" fontId="25" fillId="0" borderId="4" xfId="0" applyFont="1" applyBorder="1" applyAlignment="1">
      <alignment horizontal="left" vertical="center"/>
    </xf>
    <xf numFmtId="3" fontId="26" fillId="0" borderId="12" xfId="0" applyNumberFormat="1" applyFont="1" applyBorder="1" applyAlignment="1">
      <alignment horizontal="center" vertical="center"/>
    </xf>
    <xf numFmtId="2" fontId="27" fillId="0" borderId="13" xfId="0" applyNumberFormat="1" applyFont="1" applyBorder="1" applyAlignment="1">
      <alignment horizontal="center" vertical="center"/>
    </xf>
    <xf numFmtId="3" fontId="26" fillId="0" borderId="14" xfId="0" applyNumberFormat="1" applyFont="1" applyBorder="1" applyAlignment="1">
      <alignment horizontal="center" vertical="center"/>
    </xf>
    <xf numFmtId="0" fontId="25" fillId="0" borderId="5" xfId="0" applyFont="1" applyBorder="1" applyAlignment="1">
      <alignment horizontal="left" vertical="center"/>
    </xf>
    <xf numFmtId="3" fontId="26" fillId="0" borderId="15" xfId="0" applyNumberFormat="1" applyFont="1" applyBorder="1" applyAlignment="1">
      <alignment horizontal="center" vertical="center"/>
    </xf>
    <xf numFmtId="2" fontId="27" fillId="0" borderId="16" xfId="0" applyNumberFormat="1" applyFont="1" applyBorder="1" applyAlignment="1">
      <alignment horizontal="center" vertical="center"/>
    </xf>
    <xf numFmtId="3" fontId="26" fillId="0" borderId="17" xfId="0" applyNumberFormat="1" applyFont="1" applyBorder="1" applyAlignment="1">
      <alignment horizontal="center" vertical="center"/>
    </xf>
    <xf numFmtId="0" fontId="25" fillId="0" borderId="2" xfId="0" applyFont="1" applyBorder="1" applyAlignment="1">
      <alignment horizontal="left" vertical="center"/>
    </xf>
    <xf numFmtId="3" fontId="25" fillId="0" borderId="6" xfId="0" applyNumberFormat="1" applyFont="1" applyBorder="1" applyAlignment="1">
      <alignment horizontal="center" vertical="center"/>
    </xf>
    <xf numFmtId="2" fontId="28" fillId="0" borderId="7" xfId="0" applyNumberFormat="1" applyFont="1" applyBorder="1" applyAlignment="1">
      <alignment horizontal="center" vertical="center"/>
    </xf>
    <xf numFmtId="3" fontId="25" fillId="0" borderId="8" xfId="0" applyNumberFormat="1" applyFont="1" applyBorder="1" applyAlignment="1">
      <alignment horizontal="center" vertical="center"/>
    </xf>
    <xf numFmtId="2" fontId="27" fillId="0" borderId="11" xfId="0" applyNumberFormat="1" applyFont="1" applyBorder="1" applyAlignment="1">
      <alignment horizontal="center" vertical="center"/>
    </xf>
    <xf numFmtId="2" fontId="27" fillId="0" borderId="14" xfId="0" applyNumberFormat="1" applyFont="1" applyBorder="1" applyAlignment="1">
      <alignment horizontal="center" vertical="center"/>
    </xf>
    <xf numFmtId="2" fontId="27" fillId="0" borderId="17" xfId="0" applyNumberFormat="1" applyFont="1" applyBorder="1" applyAlignment="1">
      <alignment horizontal="center" vertical="center"/>
    </xf>
    <xf numFmtId="2" fontId="28" fillId="0" borderId="8" xfId="0" applyNumberFormat="1" applyFont="1" applyBorder="1" applyAlignment="1">
      <alignment horizontal="center" vertical="center"/>
    </xf>
    <xf numFmtId="0" fontId="6" fillId="0" borderId="4" xfId="0" applyFont="1" applyBorder="1" applyAlignment="1">
      <alignment horizontal="left" vertical="center"/>
    </xf>
    <xf numFmtId="165" fontId="7" fillId="0" borderId="10" xfId="0" applyNumberFormat="1" applyFont="1" applyBorder="1" applyAlignment="1">
      <alignment horizontal="center" vertical="center"/>
    </xf>
    <xf numFmtId="165" fontId="7" fillId="0" borderId="11" xfId="0" applyNumberFormat="1" applyFont="1" applyBorder="1" applyAlignment="1">
      <alignment horizontal="center" vertical="center"/>
    </xf>
    <xf numFmtId="165" fontId="7" fillId="0" borderId="13" xfId="0" applyNumberFormat="1" applyFont="1" applyBorder="1" applyAlignment="1">
      <alignment horizontal="center" vertical="center"/>
    </xf>
    <xf numFmtId="165" fontId="7" fillId="0" borderId="14" xfId="0" applyNumberFormat="1" applyFont="1" applyBorder="1" applyAlignment="1">
      <alignment horizontal="center" vertical="center"/>
    </xf>
    <xf numFmtId="165" fontId="7" fillId="0" borderId="16" xfId="0" applyNumberFormat="1" applyFont="1" applyBorder="1" applyAlignment="1">
      <alignment horizontal="center" vertical="center"/>
    </xf>
    <xf numFmtId="165" fontId="7" fillId="0" borderId="17" xfId="0" applyNumberFormat="1" applyFont="1" applyBorder="1" applyAlignment="1">
      <alignment horizontal="center" vertical="center"/>
    </xf>
    <xf numFmtId="165" fontId="6" fillId="0" borderId="7" xfId="0" applyNumberFormat="1" applyFont="1" applyBorder="1" applyAlignment="1">
      <alignment horizontal="center" vertical="center"/>
    </xf>
    <xf numFmtId="165" fontId="6" fillId="0" borderId="8" xfId="0" applyNumberFormat="1" applyFont="1" applyBorder="1" applyAlignment="1">
      <alignment horizontal="center" vertical="center"/>
    </xf>
    <xf numFmtId="2" fontId="7" fillId="0" borderId="9" xfId="0" applyNumberFormat="1" applyFont="1" applyBorder="1" applyAlignment="1">
      <alignment horizontal="center" vertical="center"/>
    </xf>
    <xf numFmtId="2" fontId="7" fillId="0" borderId="12" xfId="0" applyNumberFormat="1" applyFont="1" applyBorder="1" applyAlignment="1">
      <alignment horizontal="center" vertical="center"/>
    </xf>
    <xf numFmtId="2" fontId="7" fillId="0" borderId="15" xfId="0" applyNumberFormat="1" applyFont="1" applyBorder="1" applyAlignment="1">
      <alignment horizontal="center" vertical="center"/>
    </xf>
    <xf numFmtId="0" fontId="7" fillId="0" borderId="9" xfId="0" applyFont="1" applyBorder="1" applyAlignment="1">
      <alignment horizontal="center" vertical="center"/>
    </xf>
    <xf numFmtId="0" fontId="22" fillId="0" borderId="11" xfId="0" applyFont="1" applyBorder="1" applyAlignment="1">
      <alignment horizontal="center" vertical="center"/>
    </xf>
    <xf numFmtId="0" fontId="7" fillId="0" borderId="12" xfId="0" applyFont="1" applyBorder="1" applyAlignment="1">
      <alignment horizontal="center" vertical="center"/>
    </xf>
    <xf numFmtId="0" fontId="22" fillId="0" borderId="14" xfId="0" applyFont="1" applyBorder="1" applyAlignment="1">
      <alignment horizontal="center" vertical="center"/>
    </xf>
    <xf numFmtId="0" fontId="7" fillId="0" borderId="15" xfId="0" applyFont="1" applyBorder="1" applyAlignment="1">
      <alignment horizontal="center" vertical="center"/>
    </xf>
    <xf numFmtId="0" fontId="22" fillId="0" borderId="17" xfId="0" applyFont="1" applyBorder="1" applyAlignment="1">
      <alignment horizontal="center" vertical="center"/>
    </xf>
    <xf numFmtId="1" fontId="22" fillId="0" borderId="11" xfId="0" applyNumberFormat="1" applyFont="1" applyBorder="1" applyAlignment="1">
      <alignment horizontal="center" vertical="center"/>
    </xf>
    <xf numFmtId="1" fontId="22" fillId="0" borderId="14" xfId="0" applyNumberFormat="1" applyFont="1" applyBorder="1" applyAlignment="1">
      <alignment horizontal="center" vertical="center"/>
    </xf>
    <xf numFmtId="1" fontId="22" fillId="0" borderId="17" xfId="0" applyNumberFormat="1" applyFont="1" applyBorder="1" applyAlignment="1">
      <alignment horizontal="center" vertical="center"/>
    </xf>
    <xf numFmtId="1" fontId="23" fillId="0" borderId="8" xfId="0" applyNumberFormat="1" applyFont="1" applyBorder="1" applyAlignment="1">
      <alignment horizontal="center" vertical="center"/>
    </xf>
    <xf numFmtId="2" fontId="7" fillId="0" borderId="3" xfId="0" applyNumberFormat="1" applyFont="1" applyBorder="1" applyAlignment="1">
      <alignment horizontal="center" vertical="center"/>
    </xf>
    <xf numFmtId="2" fontId="7" fillId="0" borderId="4" xfId="0" applyNumberFormat="1" applyFont="1" applyBorder="1" applyAlignment="1">
      <alignment horizontal="center" vertical="center"/>
    </xf>
    <xf numFmtId="2" fontId="7" fillId="0" borderId="5" xfId="0" applyNumberFormat="1" applyFont="1" applyBorder="1" applyAlignment="1">
      <alignment horizontal="center" vertical="center"/>
    </xf>
    <xf numFmtId="0" fontId="0" fillId="0" borderId="3" xfId="0" applyBorder="1" applyAlignment="1">
      <alignment horizontal="center" vertical="center"/>
    </xf>
    <xf numFmtId="10" fontId="20" fillId="0" borderId="9" xfId="0" applyNumberFormat="1" applyFont="1" applyBorder="1" applyAlignment="1">
      <alignment horizontal="center" vertical="center"/>
    </xf>
    <xf numFmtId="3" fontId="0" fillId="0" borderId="11" xfId="0" applyNumberFormat="1" applyBorder="1" applyAlignment="1">
      <alignment horizontal="center" vertical="center"/>
    </xf>
    <xf numFmtId="0" fontId="0" fillId="0" borderId="4" xfId="0" applyBorder="1" applyAlignment="1">
      <alignment horizontal="center" vertical="center"/>
    </xf>
    <xf numFmtId="10" fontId="20" fillId="0" borderId="12" xfId="0" applyNumberFormat="1" applyFont="1" applyBorder="1" applyAlignment="1">
      <alignment horizontal="center" vertical="center"/>
    </xf>
    <xf numFmtId="3" fontId="0" fillId="0" borderId="14" xfId="0" applyNumberFormat="1" applyBorder="1" applyAlignment="1">
      <alignment horizontal="center" vertical="center"/>
    </xf>
    <xf numFmtId="10" fontId="23" fillId="0" borderId="6" xfId="0" applyNumberFormat="1" applyFont="1" applyBorder="1" applyAlignment="1">
      <alignment horizontal="center" vertical="center"/>
    </xf>
    <xf numFmtId="0" fontId="4" fillId="0" borderId="0" xfId="0" applyFont="1" applyAlignment="1">
      <alignment horizontal="center" vertical="center"/>
    </xf>
    <xf numFmtId="0" fontId="0" fillId="0" borderId="0" xfId="0"/>
    <xf numFmtId="0" fontId="8" fillId="0" borderId="0" xfId="0" applyFont="1" applyAlignment="1">
      <alignment horizontal="center" vertical="center"/>
    </xf>
    <xf numFmtId="0" fontId="5" fillId="2" borderId="1" xfId="0" applyFont="1" applyFill="1" applyBorder="1" applyAlignment="1">
      <alignment horizontal="center" vertical="center"/>
    </xf>
    <xf numFmtId="0" fontId="0" fillId="0" borderId="35" xfId="0" applyBorder="1"/>
    <xf numFmtId="0" fontId="0" fillId="0" borderId="36" xfId="0" applyBorder="1"/>
    <xf numFmtId="0" fontId="0" fillId="0" borderId="40" xfId="0" applyBorder="1"/>
    <xf numFmtId="0" fontId="0" fillId="0" borderId="41" xfId="0" applyBorder="1"/>
    <xf numFmtId="0" fontId="0" fillId="0" borderId="42" xfId="0" applyBorder="1"/>
    <xf numFmtId="0" fontId="0" fillId="0" borderId="43" xfId="0" applyBorder="1"/>
    <xf numFmtId="0" fontId="0" fillId="0" borderId="37" xfId="0" applyBorder="1"/>
    <xf numFmtId="0" fontId="5" fillId="4" borderId="4" xfId="0" applyFont="1" applyFill="1" applyBorder="1" applyAlignment="1">
      <alignment horizontal="center" vertical="center"/>
    </xf>
    <xf numFmtId="0" fontId="0" fillId="0" borderId="49" xfId="0" applyBorder="1"/>
    <xf numFmtId="0" fontId="0" fillId="3" borderId="3" xfId="0" applyFill="1" applyBorder="1" applyAlignment="1">
      <alignment horizontal="center" vertical="center"/>
    </xf>
    <xf numFmtId="0" fontId="0" fillId="0" borderId="46" xfId="0" applyBorder="1"/>
    <xf numFmtId="0" fontId="0" fillId="0" borderId="48" xfId="0" applyBorder="1"/>
    <xf numFmtId="0" fontId="5" fillId="2" borderId="25" xfId="0" applyFont="1" applyFill="1" applyBorder="1" applyAlignment="1">
      <alignment horizontal="center" vertical="center"/>
    </xf>
    <xf numFmtId="0" fontId="0" fillId="0" borderId="51" xfId="0" applyBorder="1"/>
    <xf numFmtId="0" fontId="5" fillId="2" borderId="1" xfId="0" applyFont="1" applyFill="1" applyBorder="1" applyAlignment="1">
      <alignment horizontal="center" vertical="center" wrapText="1"/>
    </xf>
    <xf numFmtId="0" fontId="0" fillId="0" borderId="45" xfId="0" applyBorder="1"/>
    <xf numFmtId="0" fontId="12" fillId="0" borderId="0" xfId="0" applyFont="1" applyAlignment="1">
      <alignment horizontal="left" vertical="center"/>
    </xf>
    <xf numFmtId="0" fontId="5" fillId="2" borderId="23" xfId="0" applyFont="1" applyFill="1" applyBorder="1" applyAlignment="1">
      <alignment horizontal="center" vertical="center"/>
    </xf>
    <xf numFmtId="0" fontId="0" fillId="0" borderId="52" xfId="0" applyBorder="1"/>
    <xf numFmtId="0" fontId="0" fillId="0" borderId="53" xfId="0" applyBorder="1"/>
    <xf numFmtId="0" fontId="10" fillId="3" borderId="3" xfId="0" applyFont="1" applyFill="1" applyBorder="1" applyAlignment="1">
      <alignment horizontal="center" vertical="center"/>
    </xf>
    <xf numFmtId="0" fontId="0" fillId="0" borderId="47" xfId="0" applyBorder="1"/>
    <xf numFmtId="0" fontId="5" fillId="2" borderId="0" xfId="0" applyFont="1" applyFill="1" applyAlignment="1">
      <alignment horizontal="center" vertical="center"/>
    </xf>
    <xf numFmtId="0" fontId="5" fillId="2" borderId="30" xfId="0" applyFont="1" applyFill="1" applyBorder="1" applyAlignment="1">
      <alignment horizontal="center" vertical="center" wrapText="1"/>
    </xf>
    <xf numFmtId="0" fontId="0" fillId="0" borderId="55" xfId="0" applyBorder="1"/>
    <xf numFmtId="0" fontId="13" fillId="2" borderId="2" xfId="0" applyFont="1" applyFill="1" applyBorder="1" applyAlignment="1">
      <alignment horizontal="center" vertical="center" wrapText="1"/>
    </xf>
    <xf numFmtId="0" fontId="0" fillId="0" borderId="56" xfId="0" applyBorder="1"/>
    <xf numFmtId="0" fontId="13" fillId="2"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0" fillId="0" borderId="57" xfId="0" applyBorder="1"/>
    <xf numFmtId="0" fontId="5" fillId="4" borderId="25"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0" fillId="3" borderId="3" xfId="0" applyFill="1" applyBorder="1"/>
    <xf numFmtId="0" fontId="5" fillId="2" borderId="25"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8" xfId="0" applyFont="1" applyFill="1" applyBorder="1" applyAlignment="1">
      <alignment horizontal="center" vertical="center" wrapText="1"/>
    </xf>
    <xf numFmtId="0" fontId="0" fillId="0" borderId="50" xfId="0" applyBorder="1"/>
    <xf numFmtId="0" fontId="16" fillId="0" borderId="0" xfId="0" applyFont="1" applyAlignment="1">
      <alignment horizontal="left" vertical="center" wrapText="1"/>
    </xf>
    <xf numFmtId="0" fontId="5" fillId="4" borderId="1" xfId="0" applyFont="1" applyFill="1" applyBorder="1" applyAlignment="1">
      <alignment horizontal="center" vertical="center" wrapText="1"/>
    </xf>
    <xf numFmtId="0" fontId="15" fillId="4" borderId="14" xfId="0" applyFont="1" applyFill="1" applyBorder="1" applyAlignment="1">
      <alignment horizontal="center" vertical="center"/>
    </xf>
    <xf numFmtId="0" fontId="5" fillId="2" borderId="2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0" fillId="0" borderId="44" xfId="0" applyBorder="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7" fillId="0" borderId="58" xfId="0" applyFont="1" applyBorder="1" applyAlignment="1">
      <alignment horizontal="center" vertical="center"/>
    </xf>
    <xf numFmtId="0" fontId="0" fillId="0" borderId="59" xfId="0" applyBorder="1"/>
    <xf numFmtId="0" fontId="0" fillId="0" borderId="60" xfId="0" applyBorder="1"/>
    <xf numFmtId="0" fontId="6" fillId="0" borderId="2" xfId="0" applyFont="1" applyBorder="1" applyAlignment="1">
      <alignment horizontal="center" vertical="center"/>
    </xf>
    <xf numFmtId="0" fontId="9" fillId="2" borderId="1" xfId="0" applyFont="1" applyFill="1" applyBorder="1" applyAlignment="1">
      <alignment horizontal="center" vertical="center" wrapText="1"/>
    </xf>
    <xf numFmtId="0" fontId="5" fillId="2" borderId="3" xfId="0" applyFont="1" applyFill="1" applyBorder="1" applyAlignment="1">
      <alignment horizontal="center" vertical="center"/>
    </xf>
    <xf numFmtId="0" fontId="9" fillId="2" borderId="25"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0" fillId="0" borderId="54" xfId="0" applyBorder="1"/>
    <xf numFmtId="0" fontId="0" fillId="0" borderId="61" xfId="0" applyBorder="1"/>
    <xf numFmtId="0" fontId="5" fillId="2" borderId="30" xfId="0" applyFont="1" applyFill="1" applyBorder="1" applyAlignment="1">
      <alignment horizontal="center" vertical="center"/>
    </xf>
    <xf numFmtId="0" fontId="5" fillId="2" borderId="34" xfId="0" applyFont="1" applyFill="1" applyBorder="1" applyAlignment="1">
      <alignment horizontal="center" vertical="center" wrapText="1"/>
    </xf>
    <xf numFmtId="0" fontId="0" fillId="0" borderId="62" xfId="0" applyBorder="1"/>
    <xf numFmtId="0" fontId="4" fillId="0" borderId="0" xfId="0" applyFont="1" applyAlignment="1">
      <alignment horizontal="center" vertical="center" wrapText="1"/>
    </xf>
    <xf numFmtId="0" fontId="16" fillId="0" borderId="0" xfId="0" applyFont="1" applyAlignment="1">
      <alignment horizontal="left" vertical="center"/>
    </xf>
    <xf numFmtId="0" fontId="9" fillId="2" borderId="30" xfId="0" applyFont="1" applyFill="1" applyBorder="1" applyAlignment="1">
      <alignment horizontal="center" vertical="center" wrapText="1"/>
    </xf>
    <xf numFmtId="0" fontId="18" fillId="0" borderId="2" xfId="0" applyFont="1" applyBorder="1" applyAlignment="1">
      <alignment horizontal="center" vertical="center" wrapText="1"/>
    </xf>
    <xf numFmtId="0" fontId="0" fillId="0" borderId="63" xfId="0" applyBorder="1"/>
    <xf numFmtId="0" fontId="0" fillId="0" borderId="64" xfId="0" applyBorder="1"/>
    <xf numFmtId="0" fontId="0" fillId="2" borderId="34" xfId="0" applyFill="1" applyBorder="1"/>
    <xf numFmtId="0" fontId="9" fillId="4" borderId="1" xfId="0" applyFont="1" applyFill="1" applyBorder="1" applyAlignment="1">
      <alignment horizontal="center" vertical="center" wrapText="1"/>
    </xf>
    <xf numFmtId="0" fontId="0" fillId="0" borderId="39" xfId="0" applyBorder="1"/>
    <xf numFmtId="0" fontId="9" fillId="2" borderId="34" xfId="0" applyFont="1" applyFill="1" applyBorder="1" applyAlignment="1">
      <alignment horizontal="center" vertical="center" wrapText="1"/>
    </xf>
    <xf numFmtId="0" fontId="0" fillId="0" borderId="38" xfId="0" applyBorder="1"/>
    <xf numFmtId="0" fontId="5" fillId="2" borderId="23" xfId="0" applyFont="1" applyFill="1" applyBorder="1" applyAlignment="1">
      <alignment horizontal="center" vertical="center" wrapText="1"/>
    </xf>
    <xf numFmtId="0" fontId="9" fillId="2" borderId="2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DECEE8"/>
            </a:solidFill>
            <a:ln w="12700">
              <a:solidFill>
                <a:srgbClr val="000000"/>
              </a:solidFill>
            </a:ln>
          </c:spPr>
          <c:invertIfNegative val="0"/>
          <c:dLbls>
            <c:numFmt formatCode="#,##0" sourceLinked="0"/>
            <c:spPr>
              <a:noFill/>
              <a:ln>
                <a:noFill/>
              </a:ln>
              <a:effectLst/>
            </c:spPr>
            <c:txPr>
              <a:bodyPr wrap="square" lIns="38100" tIns="19050" rIns="38100" bIns="19050" anchor="ctr">
                <a:spAutoFit/>
              </a:bodyPr>
              <a:lstStyle/>
              <a:p>
                <a:pPr>
                  <a:defRPr sz="900">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'21solsaad'!$B$10:$B$28</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strCache>
            </c:strRef>
          </c:cat>
          <c:val>
            <c:numRef>
              <c:f>'21solsaad'!$D$10:$D$28</c:f>
              <c:numCache>
                <c:formatCode>#,##0</c:formatCode>
                <c:ptCount val="19"/>
                <c:pt idx="0">
                  <c:v>469968</c:v>
                </c:pt>
                <c:pt idx="1">
                  <c:v>63180</c:v>
                </c:pt>
                <c:pt idx="2">
                  <c:v>50826</c:v>
                </c:pt>
                <c:pt idx="3">
                  <c:v>50682</c:v>
                </c:pt>
                <c:pt idx="4">
                  <c:v>86500</c:v>
                </c:pt>
                <c:pt idx="5">
                  <c:v>25962</c:v>
                </c:pt>
                <c:pt idx="6">
                  <c:v>161679</c:v>
                </c:pt>
                <c:pt idx="7">
                  <c:v>105282</c:v>
                </c:pt>
                <c:pt idx="8">
                  <c:v>431467</c:v>
                </c:pt>
                <c:pt idx="9">
                  <c:v>245572</c:v>
                </c:pt>
                <c:pt idx="10">
                  <c:v>62191</c:v>
                </c:pt>
                <c:pt idx="11">
                  <c:v>103578</c:v>
                </c:pt>
                <c:pt idx="12">
                  <c:v>291542</c:v>
                </c:pt>
                <c:pt idx="13">
                  <c:v>76046</c:v>
                </c:pt>
                <c:pt idx="14">
                  <c:v>24295</c:v>
                </c:pt>
                <c:pt idx="15">
                  <c:v>122230</c:v>
                </c:pt>
                <c:pt idx="16">
                  <c:v>15311</c:v>
                </c:pt>
                <c:pt idx="17">
                  <c:v>2534</c:v>
                </c:pt>
                <c:pt idx="18">
                  <c:v>3397</c:v>
                </c:pt>
              </c:numCache>
            </c:numRef>
          </c:val>
          <c:extLst>
            <c:ext xmlns:c16="http://schemas.microsoft.com/office/drawing/2014/chart" uri="{C3380CC4-5D6E-409C-BE32-E72D297353CC}">
              <c16:uniqueId val="{00000000-8001-42A9-8775-672A28B3268F}"/>
            </c:ext>
          </c:extLst>
        </c:ser>
        <c:dLbls>
          <c:showLegendKey val="0"/>
          <c:showVal val="0"/>
          <c:showCatName val="0"/>
          <c:showSerName val="0"/>
          <c:showPercent val="0"/>
          <c:showBubbleSize val="0"/>
        </c:dLbls>
        <c:gapWidth val="40"/>
        <c:axId val="550903615"/>
        <c:axId val="550912735"/>
      </c:barChart>
      <c:catAx>
        <c:axId val="55090361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912735"/>
        <c:crosses val="autoZero"/>
        <c:auto val="1"/>
        <c:lblAlgn val="ctr"/>
        <c:lblOffset val="100"/>
        <c:noMultiLvlLbl val="0"/>
      </c:catAx>
      <c:valAx>
        <c:axId val="550912735"/>
        <c:scaling>
          <c:orientation val="minMax"/>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03615"/>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solidFill>
                  <a:srgbClr val="5A3471"/>
                </a:solidFill>
                <a:latin typeface="Calibri"/>
                <a:ea typeface="Calibri"/>
                <a:cs typeface="Calibri"/>
              </a:defRPr>
            </a:pPr>
            <a:r>
              <a:rPr lang="es-ES"/>
              <a:t>Resoluciones de grado según el grado de dependencia reconocido y CCAA</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09CE-438B-AA25-6B45968E4A65}"/>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19.85574723111986</c:v>
              </c:pt>
              <c:pt idx="1">
                <c:v>25.323450134770891</c:v>
              </c:pt>
              <c:pt idx="2">
                <c:v>16.7451395616031</c:v>
              </c:pt>
              <c:pt idx="3">
                <c:v>18.210303572881909</c:v>
              </c:pt>
              <c:pt idx="4">
                <c:v>30.758981735859731</c:v>
              </c:pt>
              <c:pt idx="5">
                <c:v>20.694781316015959</c:v>
              </c:pt>
              <c:pt idx="6">
                <c:v>21.781940290012709</c:v>
              </c:pt>
              <c:pt idx="7">
                <c:v>25.15192734887999</c:v>
              </c:pt>
              <c:pt idx="8">
                <c:v>12.79523599785121</c:v>
              </c:pt>
              <c:pt idx="9">
                <c:v>22.59748302479375</c:v>
              </c:pt>
              <c:pt idx="10">
                <c:v>22.407930084673719</c:v>
              </c:pt>
              <c:pt idx="11">
                <c:v>26.98221080485968</c:v>
              </c:pt>
              <c:pt idx="12">
                <c:v>25.23606478456724</c:v>
              </c:pt>
              <c:pt idx="13">
                <c:v>22.884557806641102</c:v>
              </c:pt>
              <c:pt idx="14">
                <c:v>13.074190350297419</c:v>
              </c:pt>
              <c:pt idx="15">
                <c:v>16.03007789782361</c:v>
              </c:pt>
              <c:pt idx="16">
                <c:v>14.60497941580082</c:v>
              </c:pt>
              <c:pt idx="17">
                <c:v>17.665995975855129</c:v>
              </c:pt>
              <c:pt idx="18">
                <c:v>27.250900360144058</c:v>
              </c:pt>
              <c:pt idx="19">
                <c:v>20.607672815278011</c:v>
              </c:pt>
            </c:numLit>
          </c:val>
          <c:extLst>
            <c:ext xmlns:c16="http://schemas.microsoft.com/office/drawing/2014/chart" uri="{C3380CC4-5D6E-409C-BE32-E72D297353CC}">
              <c16:uniqueId val="{00000000-09CE-438B-AA25-6B45968E4A65}"/>
            </c:ext>
          </c:extLst>
        </c:ser>
        <c:ser>
          <c:idx val="1"/>
          <c:order val="1"/>
          <c:tx>
            <c:v>GRADO II</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3-09CE-438B-AA25-6B45968E4A65}"/>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34.274360147673598</c:v>
              </c:pt>
              <c:pt idx="1">
                <c:v>30.746293800539078</c:v>
              </c:pt>
              <c:pt idx="2">
                <c:v>25.75638108540404</c:v>
              </c:pt>
              <c:pt idx="3">
                <c:v>24.947098559453082</c:v>
              </c:pt>
              <c:pt idx="4">
                <c:v>32.114937920788577</c:v>
              </c:pt>
              <c:pt idx="5">
                <c:v>34.613879978092477</c:v>
              </c:pt>
              <c:pt idx="6">
                <c:v>26.858111312772319</c:v>
              </c:pt>
              <c:pt idx="7">
                <c:v>27.112059263898541</c:v>
              </c:pt>
              <c:pt idx="8">
                <c:v>27.760139926014379</c:v>
              </c:pt>
              <c:pt idx="9">
                <c:v>32.392011147236417</c:v>
              </c:pt>
              <c:pt idx="10">
                <c:v>24.00958955350767</c:v>
              </c:pt>
              <c:pt idx="11">
                <c:v>31.58016726865355</c:v>
              </c:pt>
              <c:pt idx="12">
                <c:v>30.705615350228669</c:v>
              </c:pt>
              <c:pt idx="13">
                <c:v>30.463793324683841</c:v>
              </c:pt>
              <c:pt idx="14">
                <c:v>27.243060145406481</c:v>
              </c:pt>
              <c:pt idx="15">
                <c:v>22.589549732559</c:v>
              </c:pt>
              <c:pt idx="16">
                <c:v>29.42560282297589</c:v>
              </c:pt>
              <c:pt idx="17">
                <c:v>24.507042253521131</c:v>
              </c:pt>
              <c:pt idx="18">
                <c:v>29.831932773109241</c:v>
              </c:pt>
              <c:pt idx="19">
                <c:v>29.891728498765399</c:v>
              </c:pt>
            </c:numLit>
          </c:val>
          <c:extLst>
            <c:ext xmlns:c16="http://schemas.microsoft.com/office/drawing/2014/chart" uri="{C3380CC4-5D6E-409C-BE32-E72D297353CC}">
              <c16:uniqueId val="{00000002-09CE-438B-AA25-6B45968E4A65}"/>
            </c:ext>
          </c:extLst>
        </c:ser>
        <c:ser>
          <c:idx val="2"/>
          <c:order val="2"/>
          <c:tx>
            <c:v>GRADO I</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5-09CE-438B-AA25-6B45968E4A65}"/>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27.32650350302767</c:v>
              </c:pt>
              <c:pt idx="1">
                <c:v>30.731132075471699</c:v>
              </c:pt>
              <c:pt idx="2">
                <c:v>37.270494942440699</c:v>
              </c:pt>
              <c:pt idx="3">
                <c:v>36.428745828924882</c:v>
              </c:pt>
              <c:pt idx="4">
                <c:v>26.501279315183169</c:v>
              </c:pt>
              <c:pt idx="5">
                <c:v>26.382912135200691</c:v>
              </c:pt>
              <c:pt idx="6">
                <c:v>32.746267335310598</c:v>
              </c:pt>
              <c:pt idx="7">
                <c:v>31.59305978255551</c:v>
              </c:pt>
              <c:pt idx="8">
                <c:v>35.524302470345923</c:v>
              </c:pt>
              <c:pt idx="9">
                <c:v>31.010107712383601</c:v>
              </c:pt>
              <c:pt idx="10">
                <c:v>26.106029176726629</c:v>
              </c:pt>
              <c:pt idx="11">
                <c:v>36.070924999517118</c:v>
              </c:pt>
              <c:pt idx="12">
                <c:v>25.1628210859324</c:v>
              </c:pt>
              <c:pt idx="13">
                <c:v>31.22371291293004</c:v>
              </c:pt>
              <c:pt idx="14">
                <c:v>33.241077329808327</c:v>
              </c:pt>
              <c:pt idx="15">
                <c:v>33.594357936813481</c:v>
              </c:pt>
              <c:pt idx="16">
                <c:v>25.713912304776841</c:v>
              </c:pt>
              <c:pt idx="17">
                <c:v>27.162977867203221</c:v>
              </c:pt>
              <c:pt idx="18">
                <c:v>21.278511404561829</c:v>
              </c:pt>
              <c:pt idx="19">
                <c:v>30.691480090078809</c:v>
              </c:pt>
            </c:numLit>
          </c:val>
          <c:extLst>
            <c:ext xmlns:c16="http://schemas.microsoft.com/office/drawing/2014/chart" uri="{C3380CC4-5D6E-409C-BE32-E72D297353CC}">
              <c16:uniqueId val="{00000004-09CE-438B-AA25-6B45968E4A65}"/>
            </c:ext>
          </c:extLst>
        </c:ser>
        <c:ser>
          <c:idx val="3"/>
          <c:order val="3"/>
          <c:tx>
            <c:v>SIN GRADO</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07-09CE-438B-AA25-6B45968E4A65}"/>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18.543389118178869</c:v>
              </c:pt>
              <c:pt idx="1">
                <c:v>13.199123989218331</c:v>
              </c:pt>
              <c:pt idx="2">
                <c:v>20.22798441055216</c:v>
              </c:pt>
              <c:pt idx="3">
                <c:v>20.413852038740131</c:v>
              </c:pt>
              <c:pt idx="4">
                <c:v>10.62480102816852</c:v>
              </c:pt>
              <c:pt idx="5">
                <c:v>18.30842657069087</c:v>
              </c:pt>
              <c:pt idx="6">
                <c:v>18.613681061904369</c:v>
              </c:pt>
              <c:pt idx="7">
                <c:v>16.142953604665951</c:v>
              </c:pt>
              <c:pt idx="8">
                <c:v>23.920321605788502</c:v>
              </c:pt>
              <c:pt idx="9">
                <c:v>14.00039811558622</c:v>
              </c:pt>
              <c:pt idx="10">
                <c:v>27.476451185091982</c:v>
              </c:pt>
              <c:pt idx="11">
                <c:v>5.3666969269696558</c:v>
              </c:pt>
              <c:pt idx="12">
                <c:v>18.895498779271691</c:v>
              </c:pt>
              <c:pt idx="13">
                <c:v>15.427935955745021</c:v>
              </c:pt>
              <c:pt idx="14">
                <c:v>26.441672174487771</c:v>
              </c:pt>
              <c:pt idx="15">
                <c:v>27.78601443280391</c:v>
              </c:pt>
              <c:pt idx="16">
                <c:v>30.25550545644645</c:v>
              </c:pt>
              <c:pt idx="17">
                <c:v>30.663983903420519</c:v>
              </c:pt>
              <c:pt idx="18">
                <c:v>21.638655462184879</c:v>
              </c:pt>
              <c:pt idx="19">
                <c:v>18.809118595877781</c:v>
              </c:pt>
            </c:numLit>
          </c:val>
          <c:extLst>
            <c:ext xmlns:c16="http://schemas.microsoft.com/office/drawing/2014/chart" uri="{C3380CC4-5D6E-409C-BE32-E72D297353CC}">
              <c16:uniqueId val="{00000006-09CE-438B-AA25-6B45968E4A65}"/>
            </c:ext>
          </c:extLst>
        </c:ser>
        <c:dLbls>
          <c:showLegendKey val="0"/>
          <c:showVal val="0"/>
          <c:showCatName val="0"/>
          <c:showSerName val="0"/>
          <c:showPercent val="0"/>
          <c:showBubbleSize val="0"/>
        </c:dLbls>
        <c:gapWidth val="40"/>
        <c:overlap val="100"/>
        <c:axId val="646612863"/>
        <c:axId val="646613343"/>
      </c:barChart>
      <c:catAx>
        <c:axId val="64661286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613343"/>
        <c:crosses val="autoZero"/>
        <c:auto val="1"/>
        <c:lblAlgn val="ctr"/>
        <c:lblOffset val="100"/>
        <c:noMultiLvlLbl val="0"/>
      </c:catAx>
      <c:valAx>
        <c:axId val="64661334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61286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solidFill>
                  <a:srgbClr val="5A3471"/>
                </a:solidFill>
                <a:latin typeface="Calibri"/>
                <a:ea typeface="Calibri"/>
                <a:cs typeface="Calibri"/>
              </a:defRPr>
            </a:pPr>
            <a:r>
              <a:rPr lang="es-ES"/>
              <a:t>Beneficiarios con derecho por grado y CCAA</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70D3-4665-823A-2D888076D311}"/>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24.375857301412861</c:v>
              </c:pt>
              <c:pt idx="1">
                <c:v>29.174187287724408</c:v>
              </c:pt>
              <c:pt idx="2">
                <c:v>20.991245410900873</c:v>
              </c:pt>
              <c:pt idx="3">
                <c:v>22.881247603221272</c:v>
              </c:pt>
              <c:pt idx="4">
                <c:v>34.415567282321902</c:v>
              </c:pt>
              <c:pt idx="5">
                <c:v>25.332822526577914</c:v>
              </c:pt>
              <c:pt idx="6">
                <c:v>26.763638624054952</c:v>
              </c:pt>
              <c:pt idx="7">
                <c:v>29.993814986404637</c:v>
              </c:pt>
              <c:pt idx="8">
                <c:v>16.818204634819711</c:v>
              </c:pt>
              <c:pt idx="9">
                <c:v>26.276264691510431</c:v>
              </c:pt>
              <c:pt idx="10">
                <c:v>30.897453931635955</c:v>
              </c:pt>
              <c:pt idx="11">
                <c:v>28.512384043106881</c:v>
              </c:pt>
              <c:pt idx="12">
                <c:v>31.115492241160009</c:v>
              </c:pt>
              <c:pt idx="13">
                <c:v>27.059240028321923</c:v>
              </c:pt>
              <c:pt idx="14">
                <c:v>17.773909136856293</c:v>
              </c:pt>
              <c:pt idx="15">
                <c:v>22.198024069599935</c:v>
              </c:pt>
              <c:pt idx="16">
                <c:v>20.940691464442988</c:v>
              </c:pt>
              <c:pt idx="17">
                <c:v>25.47881601857226</c:v>
              </c:pt>
              <c:pt idx="18">
                <c:v>34.775947912677132</c:v>
              </c:pt>
              <c:pt idx="19">
                <c:v>25.381757728068855</c:v>
              </c:pt>
            </c:numLit>
          </c:val>
          <c:extLst>
            <c:ext xmlns:c16="http://schemas.microsoft.com/office/drawing/2014/chart" uri="{C3380CC4-5D6E-409C-BE32-E72D297353CC}">
              <c16:uniqueId val="{00000000-70D3-4665-823A-2D888076D311}"/>
            </c:ext>
          </c:extLst>
        </c:ser>
        <c:ser>
          <c:idx val="1"/>
          <c:order val="1"/>
          <c:tx>
            <c:v>GRADO II</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3-70D3-4665-823A-2D888076D311}"/>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42.076830568607292</c:v>
              </c:pt>
              <c:pt idx="1">
                <c:v>35.421639980591948</c:v>
              </c:pt>
              <c:pt idx="2">
                <c:v>32.287489409771254</c:v>
              </c:pt>
              <c:pt idx="3">
                <c:v>31.346030934424135</c:v>
              </c:pt>
              <c:pt idx="4">
                <c:v>35.932717678100261</c:v>
              </c:pt>
              <c:pt idx="5">
                <c:v>42.371420362034293</c:v>
              </c:pt>
              <c:pt idx="6">
                <c:v>33.000769248700436</c:v>
              </c:pt>
              <c:pt idx="7">
                <c:v>32.331283331971854</c:v>
              </c:pt>
              <c:pt idx="8">
                <c:v>36.488245628712455</c:v>
              </c:pt>
              <c:pt idx="9">
                <c:v>37.665303603117046</c:v>
              </c:pt>
              <c:pt idx="10">
                <c:v>33.10592207061471</c:v>
              </c:pt>
              <c:pt idx="11">
                <c:v>33.371092673667455</c:v>
              </c:pt>
              <c:pt idx="12">
                <c:v>37.859323327397611</c:v>
              </c:pt>
              <c:pt idx="13">
                <c:v>36.021106578104458</c:v>
              </c:pt>
              <c:pt idx="14">
                <c:v>37.035997079800076</c:v>
              </c:pt>
              <c:pt idx="15">
                <c:v>31.281405610190451</c:v>
              </c:pt>
              <c:pt idx="16">
                <c:v>42.190574346481775</c:v>
              </c:pt>
              <c:pt idx="17">
                <c:v>35.345327916424843</c:v>
              </c:pt>
              <c:pt idx="18">
                <c:v>38.069705093833775</c:v>
              </c:pt>
              <c:pt idx="19">
                <c:v>36.816607951305897</c:v>
              </c:pt>
            </c:numLit>
          </c:val>
          <c:extLst>
            <c:ext xmlns:c16="http://schemas.microsoft.com/office/drawing/2014/chart" uri="{C3380CC4-5D6E-409C-BE32-E72D297353CC}">
              <c16:uniqueId val="{00000002-70D3-4665-823A-2D888076D311}"/>
            </c:ext>
          </c:extLst>
        </c:ser>
        <c:ser>
          <c:idx val="2"/>
          <c:order val="2"/>
          <c:tx>
            <c:v>GRADO I</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05-70D3-4665-823A-2D888076D311}"/>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33.547312129979844</c:v>
              </c:pt>
              <c:pt idx="1">
                <c:v>35.404172731683644</c:v>
              </c:pt>
              <c:pt idx="2">
                <c:v>46.721265179327872</c:v>
              </c:pt>
              <c:pt idx="3">
                <c:v>45.772721462354596</c:v>
              </c:pt>
              <c:pt idx="4">
                <c:v>29.651715039577837</c:v>
              </c:pt>
              <c:pt idx="5">
                <c:v>32.295757111387793</c:v>
              </c:pt>
              <c:pt idx="6">
                <c:v>40.235592127244615</c:v>
              </c:pt>
              <c:pt idx="7">
                <c:v>37.67490168162351</c:v>
              </c:pt>
              <c:pt idx="8">
                <c:v>46.69354973646783</c:v>
              </c:pt>
              <c:pt idx="9">
                <c:v>36.058431705372527</c:v>
              </c:pt>
              <c:pt idx="10">
                <c:v>35.996623997749332</c:v>
              </c:pt>
              <c:pt idx="11">
                <c:v>38.116523283225668</c:v>
              </c:pt>
              <c:pt idx="12">
                <c:v>31.025184431442383</c:v>
              </c:pt>
              <c:pt idx="13">
                <c:v>36.919653393573618</c:v>
              </c:pt>
              <c:pt idx="14">
                <c:v>45.190093783343627</c:v>
              </c:pt>
              <c:pt idx="15">
                <c:v>46.520570320209615</c:v>
              </c:pt>
              <c:pt idx="16">
                <c:v>36.868734189075234</c:v>
              </c:pt>
              <c:pt idx="17">
                <c:v>39.175856065002904</c:v>
              </c:pt>
              <c:pt idx="18">
                <c:v>27.154346993489085</c:v>
              </c:pt>
              <c:pt idx="19">
                <c:v>37.801634320625247</c:v>
              </c:pt>
            </c:numLit>
          </c:val>
          <c:extLst>
            <c:ext xmlns:c16="http://schemas.microsoft.com/office/drawing/2014/chart" uri="{C3380CC4-5D6E-409C-BE32-E72D297353CC}">
              <c16:uniqueId val="{00000004-70D3-4665-823A-2D888076D311}"/>
            </c:ext>
          </c:extLst>
        </c:ser>
        <c:dLbls>
          <c:showLegendKey val="0"/>
          <c:showVal val="0"/>
          <c:showCatName val="0"/>
          <c:showSerName val="0"/>
          <c:showPercent val="0"/>
          <c:showBubbleSize val="0"/>
        </c:dLbls>
        <c:gapWidth val="40"/>
        <c:overlap val="100"/>
        <c:axId val="646617663"/>
        <c:axId val="646618143"/>
      </c:barChart>
      <c:catAx>
        <c:axId val="64661766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618143"/>
        <c:crosses val="autoZero"/>
        <c:auto val="1"/>
        <c:lblAlgn val="ctr"/>
        <c:lblOffset val="100"/>
        <c:noMultiLvlLbl val="0"/>
      </c:catAx>
      <c:valAx>
        <c:axId val="64661814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61766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de grado sobre la población potencialmente dependiente</a:t>
            </a:r>
          </a:p>
        </c:rich>
      </c:tx>
      <c:overlay val="0"/>
    </c:title>
    <c:autoTitleDeleted val="0"/>
    <c:plotArea>
      <c:layout/>
      <c:barChart>
        <c:barDir val="col"/>
        <c:grouping val="clustered"/>
        <c:varyColors val="0"/>
        <c:ser>
          <c:idx val="0"/>
          <c:order val="0"/>
          <c:tx>
            <c:v>Porcentaje de resoluciones de grado sobre la población potencialmente dependiente</c:v>
          </c:tx>
          <c:spPr>
            <a:solidFill>
              <a:srgbClr val="DECEE8"/>
            </a:solidFill>
            <a:ln w="12700">
              <a:solidFill>
                <a:srgbClr val="000000"/>
              </a:solidFill>
            </a:ln>
          </c:spPr>
          <c:invertIfNegative val="0"/>
          <c:dPt>
            <c:idx val="9"/>
            <c:invertIfNegative val="0"/>
            <c:bubble3D val="0"/>
            <c:spPr>
              <a:solidFill>
                <a:srgbClr val="5A3471"/>
              </a:solidFill>
              <a:ln w="12700">
                <a:solidFill>
                  <a:srgbClr val="000000"/>
                </a:solidFill>
              </a:ln>
            </c:spPr>
            <c:extLst>
              <c:ext xmlns:c16="http://schemas.microsoft.com/office/drawing/2014/chart" uri="{C3380CC4-5D6E-409C-BE32-E72D297353CC}">
                <c16:uniqueId val="{00000001-AB04-49E8-8453-BC5B4DA208A8}"/>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Balears, Illes</c:v>
              </c:pt>
              <c:pt idx="2">
                <c:v>Extremadura</c:v>
              </c:pt>
              <c:pt idx="3">
                <c:v>Castilla y León</c:v>
              </c:pt>
              <c:pt idx="4">
                <c:v>País Vasco</c:v>
              </c:pt>
              <c:pt idx="5">
                <c:v>Cataluña</c:v>
              </c:pt>
              <c:pt idx="6">
                <c:v>Murcia, Región de</c:v>
              </c:pt>
              <c:pt idx="7">
                <c:v>Castilla - La Mancha</c:v>
              </c:pt>
              <c:pt idx="8">
                <c:v>Rioja, La</c:v>
              </c:pt>
              <c:pt idx="9">
                <c:v>Total Nacional</c:v>
              </c:pt>
              <c:pt idx="10">
                <c:v>Madrid, Comunidad de</c:v>
              </c:pt>
              <c:pt idx="11">
                <c:v>Comunitat Valenciana</c:v>
              </c:pt>
              <c:pt idx="12">
                <c:v>Canarias</c:v>
              </c:pt>
              <c:pt idx="13">
                <c:v>Aragón</c:v>
              </c:pt>
              <c:pt idx="14">
                <c:v>Melilla</c:v>
              </c:pt>
              <c:pt idx="15">
                <c:v>Navarra, Comunidad Foral de</c:v>
              </c:pt>
              <c:pt idx="16">
                <c:v>Cantabria</c:v>
              </c:pt>
              <c:pt idx="17">
                <c:v>Ceuta</c:v>
              </c:pt>
              <c:pt idx="18">
                <c:v>Asturias, Principado de</c:v>
              </c:pt>
              <c:pt idx="19">
                <c:v>Galicia</c:v>
              </c:pt>
            </c:strLit>
          </c:cat>
          <c:val>
            <c:numLit>
              <c:formatCode>General</c:formatCode>
              <c:ptCount val="20"/>
              <c:pt idx="0">
                <c:v>41.053574229507959</c:v>
              </c:pt>
              <c:pt idx="1">
                <c:v>38.448540225928589</c:v>
              </c:pt>
              <c:pt idx="2">
                <c:v>37.421579730985073</c:v>
              </c:pt>
              <c:pt idx="3">
                <c:v>36.889523422937941</c:v>
              </c:pt>
              <c:pt idx="4">
                <c:v>35.197635865647968</c:v>
              </c:pt>
              <c:pt idx="5">
                <c:v>34.663189572246793</c:v>
              </c:pt>
              <c:pt idx="6">
                <c:v>34.26981389281125</c:v>
              </c:pt>
              <c:pt idx="7">
                <c:v>33.960000531731048</c:v>
              </c:pt>
              <c:pt idx="8">
                <c:v>33.861438718385592</c:v>
              </c:pt>
              <c:pt idx="9">
                <c:v>33.712637303903243</c:v>
              </c:pt>
              <c:pt idx="10">
                <c:v>33.007244772992188</c:v>
              </c:pt>
              <c:pt idx="11">
                <c:v>32.672224165291261</c:v>
              </c:pt>
              <c:pt idx="12">
                <c:v>31.33210681089388</c:v>
              </c:pt>
              <c:pt idx="13">
                <c:v>31.045700358782859</c:v>
              </c:pt>
              <c:pt idx="14">
                <c:v>28.490808037622919</c:v>
              </c:pt>
              <c:pt idx="15">
                <c:v>28.039613134881559</c:v>
              </c:pt>
              <c:pt idx="16">
                <c:v>24.505330163356081</c:v>
              </c:pt>
              <c:pt idx="17">
                <c:v>23.93796358732299</c:v>
              </c:pt>
              <c:pt idx="18">
                <c:v>23.119993333124999</c:v>
              </c:pt>
              <c:pt idx="19">
                <c:v>21.02922271121934</c:v>
              </c:pt>
            </c:numLit>
          </c:val>
          <c:extLst>
            <c:ext xmlns:c16="http://schemas.microsoft.com/office/drawing/2014/chart" uri="{C3380CC4-5D6E-409C-BE32-E72D297353CC}">
              <c16:uniqueId val="{00000000-AB04-49E8-8453-BC5B4DA208A8}"/>
            </c:ext>
          </c:extLst>
        </c:ser>
        <c:dLbls>
          <c:showLegendKey val="0"/>
          <c:showVal val="0"/>
          <c:showCatName val="0"/>
          <c:showSerName val="0"/>
          <c:showPercent val="0"/>
          <c:showBubbleSize val="0"/>
        </c:dLbls>
        <c:gapWidth val="40"/>
        <c:axId val="550905535"/>
        <c:axId val="550897855"/>
      </c:barChart>
      <c:catAx>
        <c:axId val="55090553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897855"/>
        <c:crosses val="autoZero"/>
        <c:auto val="1"/>
        <c:lblAlgn val="ctr"/>
        <c:lblOffset val="100"/>
        <c:noMultiLvlLbl val="0"/>
      </c:catAx>
      <c:valAx>
        <c:axId val="550897855"/>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05535"/>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registradas sobre la población</a:t>
            </a:r>
          </a:p>
        </c:rich>
      </c:tx>
      <c:overlay val="0"/>
    </c:title>
    <c:autoTitleDeleted val="0"/>
    <c:plotArea>
      <c:layout/>
      <c:barChart>
        <c:barDir val="col"/>
        <c:grouping val="clustered"/>
        <c:varyColors val="0"/>
        <c:ser>
          <c:idx val="0"/>
          <c:order val="0"/>
          <c:tx>
            <c:v>Porcentaje de resoluciones registradas sobre la población</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DEE5-434C-9F8D-64C3785DEECF}"/>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Extremadura</c:v>
              </c:pt>
              <c:pt idx="2">
                <c:v>País Vasco</c:v>
              </c:pt>
              <c:pt idx="3">
                <c:v>Andalucía</c:v>
              </c:pt>
              <c:pt idx="4">
                <c:v>Cataluña</c:v>
              </c:pt>
              <c:pt idx="5">
                <c:v>Castilla - La Mancha</c:v>
              </c:pt>
              <c:pt idx="6">
                <c:v>Rioja, La</c:v>
              </c:pt>
              <c:pt idx="7">
                <c:v>Total Nacional</c:v>
              </c:pt>
              <c:pt idx="8">
                <c:v>Murcia, Región de</c:v>
              </c:pt>
              <c:pt idx="9">
                <c:v>Asturias, Principado de</c:v>
              </c:pt>
              <c:pt idx="10">
                <c:v>Aragón</c:v>
              </c:pt>
              <c:pt idx="11">
                <c:v>Cantabria</c:v>
              </c:pt>
              <c:pt idx="12">
                <c:v>Comunitat Valenciana</c:v>
              </c:pt>
              <c:pt idx="13">
                <c:v>Madrid, Comunidad de</c:v>
              </c:pt>
              <c:pt idx="14">
                <c:v>Balears, Illes</c:v>
              </c:pt>
              <c:pt idx="15">
                <c:v>Melilla</c:v>
              </c:pt>
              <c:pt idx="16">
                <c:v>Galicia</c:v>
              </c:pt>
              <c:pt idx="17">
                <c:v>Canarias</c:v>
              </c:pt>
              <c:pt idx="18">
                <c:v>Navarra, Comunidad Foral de</c:v>
              </c:pt>
              <c:pt idx="19">
                <c:v>Ceuta</c:v>
              </c:pt>
            </c:strLit>
          </c:cat>
          <c:val>
            <c:numLit>
              <c:formatCode>General</c:formatCode>
              <c:ptCount val="20"/>
              <c:pt idx="0">
                <c:v>6.5854413233933897</c:v>
              </c:pt>
              <c:pt idx="1">
                <c:v>5.5835457518666729</c:v>
              </c:pt>
              <c:pt idx="2">
                <c:v>5.4444391424505527</c:v>
              </c:pt>
              <c:pt idx="3">
                <c:v>5.1883933466509724</c:v>
              </c:pt>
              <c:pt idx="4">
                <c:v>4.834723144372699</c:v>
              </c:pt>
              <c:pt idx="5">
                <c:v>4.8056836554930493</c:v>
              </c:pt>
              <c:pt idx="6">
                <c:v>4.6826375522868524</c:v>
              </c:pt>
              <c:pt idx="7">
                <c:v>4.6476962146682999</c:v>
              </c:pt>
              <c:pt idx="8">
                <c:v>4.4196273572154574</c:v>
              </c:pt>
              <c:pt idx="9">
                <c:v>4.3727490523362569</c:v>
              </c:pt>
              <c:pt idx="10">
                <c:v>4.3499257302943457</c:v>
              </c:pt>
              <c:pt idx="11">
                <c:v>4.306099999494629</c:v>
              </c:pt>
              <c:pt idx="12">
                <c:v>4.1669569795077841</c:v>
              </c:pt>
              <c:pt idx="13">
                <c:v>4.0879204417951032</c:v>
              </c:pt>
              <c:pt idx="14">
                <c:v>3.9323307548782092</c:v>
              </c:pt>
              <c:pt idx="15">
                <c:v>3.8269378754292669</c:v>
              </c:pt>
              <c:pt idx="16">
                <c:v>3.8142128475607802</c:v>
              </c:pt>
              <c:pt idx="17">
                <c:v>3.7545830518499108</c:v>
              </c:pt>
              <c:pt idx="18">
                <c:v>3.5399368871133312</c:v>
              </c:pt>
              <c:pt idx="19">
                <c:v>2.9736618521665248</c:v>
              </c:pt>
            </c:numLit>
          </c:val>
          <c:extLst>
            <c:ext xmlns:c16="http://schemas.microsoft.com/office/drawing/2014/chart" uri="{C3380CC4-5D6E-409C-BE32-E72D297353CC}">
              <c16:uniqueId val="{00000000-DEE5-434C-9F8D-64C3785DEECF}"/>
            </c:ext>
          </c:extLst>
        </c:ser>
        <c:dLbls>
          <c:showLegendKey val="0"/>
          <c:showVal val="0"/>
          <c:showCatName val="0"/>
          <c:showSerName val="0"/>
          <c:showPercent val="0"/>
          <c:showBubbleSize val="0"/>
        </c:dLbls>
        <c:gapWidth val="40"/>
        <c:axId val="550948255"/>
        <c:axId val="550955935"/>
      </c:barChart>
      <c:catAx>
        <c:axId val="55094825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955935"/>
        <c:crosses val="autoZero"/>
        <c:auto val="1"/>
        <c:lblAlgn val="ctr"/>
        <c:lblOffset val="100"/>
        <c:noMultiLvlLbl val="0"/>
      </c:catAx>
      <c:valAx>
        <c:axId val="550955935"/>
        <c:scaling>
          <c:orientation val="minMax"/>
          <c:max val="7"/>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48255"/>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0 a 64 años sobre la población de dicha edad</a:t>
            </a:r>
          </a:p>
        </c:rich>
      </c:tx>
      <c:overlay val="0"/>
    </c:title>
    <c:autoTitleDeleted val="0"/>
    <c:plotArea>
      <c:layout/>
      <c:barChart>
        <c:barDir val="col"/>
        <c:grouping val="clustered"/>
        <c:varyColors val="0"/>
        <c:ser>
          <c:idx val="0"/>
          <c:order val="0"/>
          <c:tx>
            <c:v>Porcentaje de resoluciones en el tramo de edad de 0 a 64 años sobre la población de dicha edad</c:v>
          </c:tx>
          <c:spPr>
            <a:solidFill>
              <a:srgbClr val="DECEE8"/>
            </a:solidFill>
            <a:ln w="12700">
              <a:solidFill>
                <a:srgbClr val="000000"/>
              </a:solidFill>
            </a:ln>
          </c:spPr>
          <c:invertIfNegative val="0"/>
          <c:dPt>
            <c:idx val="10"/>
            <c:invertIfNegative val="0"/>
            <c:bubble3D val="0"/>
            <c:spPr>
              <a:solidFill>
                <a:srgbClr val="5A3471"/>
              </a:solidFill>
              <a:ln w="12700">
                <a:solidFill>
                  <a:srgbClr val="000000"/>
                </a:solidFill>
              </a:ln>
            </c:spPr>
            <c:extLst>
              <c:ext xmlns:c16="http://schemas.microsoft.com/office/drawing/2014/chart" uri="{C3380CC4-5D6E-409C-BE32-E72D297353CC}">
                <c16:uniqueId val="{00000001-82E0-4080-9A62-B37B7A9C970D}"/>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Ceuta</c:v>
              </c:pt>
              <c:pt idx="2">
                <c:v>País Vasco</c:v>
              </c:pt>
              <c:pt idx="3">
                <c:v>Castilla y León</c:v>
              </c:pt>
              <c:pt idx="4">
                <c:v>Murcia, Región de</c:v>
              </c:pt>
              <c:pt idx="5">
                <c:v>Andalucía</c:v>
              </c:pt>
              <c:pt idx="6">
                <c:v>Extremadura</c:v>
              </c:pt>
              <c:pt idx="7">
                <c:v>Cantabria</c:v>
              </c:pt>
              <c:pt idx="8">
                <c:v>Canarias</c:v>
              </c:pt>
              <c:pt idx="9">
                <c:v>Cataluña</c:v>
              </c:pt>
              <c:pt idx="10">
                <c:v>Total Nacional</c:v>
              </c:pt>
              <c:pt idx="11">
                <c:v>Castilla - La Mancha</c:v>
              </c:pt>
              <c:pt idx="12">
                <c:v>Galicia</c:v>
              </c:pt>
              <c:pt idx="13">
                <c:v>Balears, Illes</c:v>
              </c:pt>
              <c:pt idx="14">
                <c:v>Comunitat Valenciana</c:v>
              </c:pt>
              <c:pt idx="15">
                <c:v>Asturias, Principado de</c:v>
              </c:pt>
              <c:pt idx="16">
                <c:v>Rioja, La</c:v>
              </c:pt>
              <c:pt idx="17">
                <c:v>Madrid, Comunidad de</c:v>
              </c:pt>
              <c:pt idx="18">
                <c:v>Aragón</c:v>
              </c:pt>
              <c:pt idx="19">
                <c:v>Navarra, Comunidad Foral de</c:v>
              </c:pt>
            </c:strLit>
          </c:cat>
          <c:val>
            <c:numLit>
              <c:formatCode>General</c:formatCode>
              <c:ptCount val="20"/>
              <c:pt idx="0">
                <c:v>2.338612090282528</c:v>
              </c:pt>
              <c:pt idx="1">
                <c:v>1.9063067559511431</c:v>
              </c:pt>
              <c:pt idx="2">
                <c:v>1.896567544484991</c:v>
              </c:pt>
              <c:pt idx="3">
                <c:v>1.8944659062545079</c:v>
              </c:pt>
              <c:pt idx="4">
                <c:v>1.82766176409158</c:v>
              </c:pt>
              <c:pt idx="5">
                <c:v>1.7845202678476251</c:v>
              </c:pt>
              <c:pt idx="6">
                <c:v>1.7533333908250599</c:v>
              </c:pt>
              <c:pt idx="7">
                <c:v>1.5943617085380031</c:v>
              </c:pt>
              <c:pt idx="8">
                <c:v>1.5835756179678611</c:v>
              </c:pt>
              <c:pt idx="9">
                <c:v>1.563214154129497</c:v>
              </c:pt>
              <c:pt idx="10">
                <c:v>1.534046294407819</c:v>
              </c:pt>
              <c:pt idx="11">
                <c:v>1.437917188397337</c:v>
              </c:pt>
              <c:pt idx="12">
                <c:v>1.4372425578564689</c:v>
              </c:pt>
              <c:pt idx="13">
                <c:v>1.394144592710616</c:v>
              </c:pt>
              <c:pt idx="14">
                <c:v>1.387586463668935</c:v>
              </c:pt>
              <c:pt idx="15">
                <c:v>1.3859534531953659</c:v>
              </c:pt>
              <c:pt idx="16">
                <c:v>1.3730754046585081</c:v>
              </c:pt>
              <c:pt idx="17">
                <c:v>1.1953241228311851</c:v>
              </c:pt>
              <c:pt idx="18">
                <c:v>1.0890003578874421</c:v>
              </c:pt>
              <c:pt idx="19">
                <c:v>1.0564110156944031</c:v>
              </c:pt>
            </c:numLit>
          </c:val>
          <c:extLst>
            <c:ext xmlns:c16="http://schemas.microsoft.com/office/drawing/2014/chart" uri="{C3380CC4-5D6E-409C-BE32-E72D297353CC}">
              <c16:uniqueId val="{00000000-82E0-4080-9A62-B37B7A9C970D}"/>
            </c:ext>
          </c:extLst>
        </c:ser>
        <c:dLbls>
          <c:showLegendKey val="0"/>
          <c:showVal val="0"/>
          <c:showCatName val="0"/>
          <c:showSerName val="0"/>
          <c:showPercent val="0"/>
          <c:showBubbleSize val="0"/>
        </c:dLbls>
        <c:gapWidth val="40"/>
        <c:axId val="550952575"/>
        <c:axId val="550949215"/>
      </c:barChart>
      <c:catAx>
        <c:axId val="55095257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949215"/>
        <c:crosses val="autoZero"/>
        <c:auto val="1"/>
        <c:lblAlgn val="ctr"/>
        <c:lblOffset val="100"/>
        <c:noMultiLvlLbl val="0"/>
      </c:catAx>
      <c:valAx>
        <c:axId val="550949215"/>
        <c:scaling>
          <c:orientation val="minMax"/>
          <c:max val="2.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52575"/>
        <c:crosses val="autoZero"/>
        <c:crossBetween val="between"/>
        <c:majorUnit val="0.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65 a 79 años sobre la población de dicha edad</a:t>
            </a:r>
          </a:p>
        </c:rich>
      </c:tx>
      <c:overlay val="0"/>
    </c:title>
    <c:autoTitleDeleted val="0"/>
    <c:plotArea>
      <c:layout/>
      <c:barChart>
        <c:barDir val="col"/>
        <c:grouping val="clustered"/>
        <c:varyColors val="0"/>
        <c:ser>
          <c:idx val="0"/>
          <c:order val="0"/>
          <c:tx>
            <c:v>Porcentaje de resoluciones en el tramo de edad de 65 a 79 años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22B0-43BF-B332-3DC095D6A517}"/>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Murcia, Región de</c:v>
              </c:pt>
              <c:pt idx="2">
                <c:v>Cataluña</c:v>
              </c:pt>
              <c:pt idx="3">
                <c:v>Extremadura</c:v>
              </c:pt>
              <c:pt idx="4">
                <c:v>Balears, Illes</c:v>
              </c:pt>
              <c:pt idx="5">
                <c:v>Melilla</c:v>
              </c:pt>
              <c:pt idx="6">
                <c:v>Castilla - La Mancha</c:v>
              </c:pt>
              <c:pt idx="7">
                <c:v>Total Nacional</c:v>
              </c:pt>
              <c:pt idx="8">
                <c:v>Canarias</c:v>
              </c:pt>
              <c:pt idx="9">
                <c:v>Castilla y León</c:v>
              </c:pt>
              <c:pt idx="10">
                <c:v>País Vasco</c:v>
              </c:pt>
              <c:pt idx="11">
                <c:v>Madrid, Comunidad de</c:v>
              </c:pt>
              <c:pt idx="12">
                <c:v>Comunitat Valenciana</c:v>
              </c:pt>
              <c:pt idx="13">
                <c:v>Rioja, La</c:v>
              </c:pt>
              <c:pt idx="14">
                <c:v>Aragón</c:v>
              </c:pt>
              <c:pt idx="15">
                <c:v>Ceuta</c:v>
              </c:pt>
              <c:pt idx="16">
                <c:v>Cantabria</c:v>
              </c:pt>
              <c:pt idx="17">
                <c:v>Asturias, Principado de</c:v>
              </c:pt>
              <c:pt idx="18">
                <c:v>Navarra, Comunidad Foral de</c:v>
              </c:pt>
              <c:pt idx="19">
                <c:v>Galicia</c:v>
              </c:pt>
            </c:strLit>
          </c:cat>
          <c:val>
            <c:numLit>
              <c:formatCode>General</c:formatCode>
              <c:ptCount val="20"/>
              <c:pt idx="0">
                <c:v>8.9910054397248729</c:v>
              </c:pt>
              <c:pt idx="1">
                <c:v>8.1376129940620725</c:v>
              </c:pt>
              <c:pt idx="2">
                <c:v>7.8444361933916182</c:v>
              </c:pt>
              <c:pt idx="3">
                <c:v>7.5567876404969407</c:v>
              </c:pt>
              <c:pt idx="4">
                <c:v>7.3748053969901406</c:v>
              </c:pt>
              <c:pt idx="5">
                <c:v>7.3046103820694457</c:v>
              </c:pt>
              <c:pt idx="6">
                <c:v>7.0342478402725046</c:v>
              </c:pt>
              <c:pt idx="7">
                <c:v>6.8763569198259216</c:v>
              </c:pt>
              <c:pt idx="8">
                <c:v>6.6897743563559233</c:v>
              </c:pt>
              <c:pt idx="9">
                <c:v>6.572745984856045</c:v>
              </c:pt>
              <c:pt idx="10">
                <c:v>6.5188353014261464</c:v>
              </c:pt>
              <c:pt idx="11">
                <c:v>6.211887998783201</c:v>
              </c:pt>
              <c:pt idx="12">
                <c:v>6.183992714355437</c:v>
              </c:pt>
              <c:pt idx="13">
                <c:v>5.7779008146800601</c:v>
              </c:pt>
              <c:pt idx="14">
                <c:v>5.5832046221612037</c:v>
              </c:pt>
              <c:pt idx="15">
                <c:v>5.194510604514007</c:v>
              </c:pt>
              <c:pt idx="16">
                <c:v>5.189591797252854</c:v>
              </c:pt>
              <c:pt idx="17">
                <c:v>4.8698026560754624</c:v>
              </c:pt>
              <c:pt idx="18">
                <c:v>4.6511861176588596</c:v>
              </c:pt>
              <c:pt idx="19">
                <c:v>3.7857188571617328</c:v>
              </c:pt>
            </c:numLit>
          </c:val>
          <c:extLst>
            <c:ext xmlns:c16="http://schemas.microsoft.com/office/drawing/2014/chart" uri="{C3380CC4-5D6E-409C-BE32-E72D297353CC}">
              <c16:uniqueId val="{00000000-22B0-43BF-B332-3DC095D6A517}"/>
            </c:ext>
          </c:extLst>
        </c:ser>
        <c:dLbls>
          <c:showLegendKey val="0"/>
          <c:showVal val="0"/>
          <c:showCatName val="0"/>
          <c:showSerName val="0"/>
          <c:showPercent val="0"/>
          <c:showBubbleSize val="0"/>
        </c:dLbls>
        <c:gapWidth val="40"/>
        <c:axId val="550953535"/>
        <c:axId val="550954015"/>
      </c:barChart>
      <c:catAx>
        <c:axId val="55095353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954015"/>
        <c:crosses val="autoZero"/>
        <c:auto val="1"/>
        <c:lblAlgn val="ctr"/>
        <c:lblOffset val="100"/>
        <c:noMultiLvlLbl val="0"/>
      </c:catAx>
      <c:valAx>
        <c:axId val="550954015"/>
        <c:scaling>
          <c:orientation val="minMax"/>
          <c:max val="1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53535"/>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80 años y más sobre la población de dicha edad</a:t>
            </a:r>
          </a:p>
        </c:rich>
      </c:tx>
      <c:overlay val="0"/>
    </c:title>
    <c:autoTitleDeleted val="0"/>
    <c:plotArea>
      <c:layout/>
      <c:barChart>
        <c:barDir val="col"/>
        <c:grouping val="clustered"/>
        <c:varyColors val="0"/>
        <c:ser>
          <c:idx val="0"/>
          <c:order val="0"/>
          <c:tx>
            <c:v>Porcentaje de resoluciones en el tramo de edad de 80 años y más sobre la población de dicha edad</c:v>
          </c:tx>
          <c:spPr>
            <a:solidFill>
              <a:srgbClr val="DECEE8"/>
            </a:solidFill>
            <a:ln w="12700">
              <a:solidFill>
                <a:srgbClr val="000000"/>
              </a:solidFill>
            </a:ln>
          </c:spPr>
          <c:invertIfNegative val="0"/>
          <c:dPt>
            <c:idx val="8"/>
            <c:invertIfNegative val="0"/>
            <c:bubble3D val="0"/>
            <c:spPr>
              <a:solidFill>
                <a:srgbClr val="5A3471"/>
              </a:solidFill>
              <a:ln w="12700">
                <a:solidFill>
                  <a:srgbClr val="000000"/>
                </a:solidFill>
              </a:ln>
            </c:spPr>
            <c:extLst>
              <c:ext xmlns:c16="http://schemas.microsoft.com/office/drawing/2014/chart" uri="{C3380CC4-5D6E-409C-BE32-E72D297353CC}">
                <c16:uniqueId val="{00000001-CC94-44C5-A5D1-235C4FC66A33}"/>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y León</c:v>
              </c:pt>
              <c:pt idx="2">
                <c:v>Castilla - La Mancha</c:v>
              </c:pt>
              <c:pt idx="3">
                <c:v>Cataluña</c:v>
              </c:pt>
              <c:pt idx="4">
                <c:v>Extremadura</c:v>
              </c:pt>
              <c:pt idx="5">
                <c:v>Balears, Illes</c:v>
              </c:pt>
              <c:pt idx="6">
                <c:v>Murcia, Región de</c:v>
              </c:pt>
              <c:pt idx="7">
                <c:v>Madrid, Comunidad de</c:v>
              </c:pt>
              <c:pt idx="8">
                <c:v>Total Nacional</c:v>
              </c:pt>
              <c:pt idx="9">
                <c:v>País Vasco</c:v>
              </c:pt>
              <c:pt idx="10">
                <c:v>Rioja, La</c:v>
              </c:pt>
              <c:pt idx="11">
                <c:v>Melilla</c:v>
              </c:pt>
              <c:pt idx="12">
                <c:v>Comunitat Valenciana</c:v>
              </c:pt>
              <c:pt idx="13">
                <c:v>Aragón</c:v>
              </c:pt>
              <c:pt idx="14">
                <c:v>Canarias</c:v>
              </c:pt>
              <c:pt idx="15">
                <c:v>Navarra, Comunidad Foral de</c:v>
              </c:pt>
              <c:pt idx="16">
                <c:v>Cantabria</c:v>
              </c:pt>
              <c:pt idx="17">
                <c:v>Asturias, Principado de</c:v>
              </c:pt>
              <c:pt idx="18">
                <c:v>Ceuta</c:v>
              </c:pt>
              <c:pt idx="19">
                <c:v>Galicia</c:v>
              </c:pt>
            </c:strLit>
          </c:cat>
          <c:val>
            <c:numLit>
              <c:formatCode>General</c:formatCode>
              <c:ptCount val="20"/>
              <c:pt idx="0">
                <c:v>48.048421113454481</c:v>
              </c:pt>
              <c:pt idx="1">
                <c:v>43.269445861183442</c:v>
              </c:pt>
              <c:pt idx="2">
                <c:v>42.511969548279652</c:v>
              </c:pt>
              <c:pt idx="3">
                <c:v>42.331352396543728</c:v>
              </c:pt>
              <c:pt idx="4">
                <c:v>42.163526643089099</c:v>
              </c:pt>
              <c:pt idx="5">
                <c:v>41.338729431812133</c:v>
              </c:pt>
              <c:pt idx="6">
                <c:v>40.53912200898985</c:v>
              </c:pt>
              <c:pt idx="7">
                <c:v>40.051485022649977</c:v>
              </c:pt>
              <c:pt idx="8">
                <c:v>39.403854103740578</c:v>
              </c:pt>
              <c:pt idx="9">
                <c:v>39.119484062410258</c:v>
              </c:pt>
              <c:pt idx="10">
                <c:v>38.825171165670923</c:v>
              </c:pt>
              <c:pt idx="11">
                <c:v>38.097199341021422</c:v>
              </c:pt>
              <c:pt idx="12">
                <c:v>37.572913454620213</c:v>
              </c:pt>
              <c:pt idx="13">
                <c:v>36.640277341334603</c:v>
              </c:pt>
              <c:pt idx="14">
                <c:v>33.337764820952067</c:v>
              </c:pt>
              <c:pt idx="15">
                <c:v>31.62252788612879</c:v>
              </c:pt>
              <c:pt idx="16">
                <c:v>30.957689023811781</c:v>
              </c:pt>
              <c:pt idx="17">
                <c:v>28.33206133351835</c:v>
              </c:pt>
              <c:pt idx="18">
                <c:v>24.87600152613506</c:v>
              </c:pt>
              <c:pt idx="19">
                <c:v>23.092122417052341</c:v>
              </c:pt>
            </c:numLit>
          </c:val>
          <c:extLst>
            <c:ext xmlns:c16="http://schemas.microsoft.com/office/drawing/2014/chart" uri="{C3380CC4-5D6E-409C-BE32-E72D297353CC}">
              <c16:uniqueId val="{00000000-CC94-44C5-A5D1-235C4FC66A33}"/>
            </c:ext>
          </c:extLst>
        </c:ser>
        <c:dLbls>
          <c:showLegendKey val="0"/>
          <c:showVal val="0"/>
          <c:showCatName val="0"/>
          <c:showSerName val="0"/>
          <c:showPercent val="0"/>
          <c:showBubbleSize val="0"/>
        </c:dLbls>
        <c:gapWidth val="40"/>
        <c:axId val="550953055"/>
        <c:axId val="550954495"/>
      </c:barChart>
      <c:catAx>
        <c:axId val="55095305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954495"/>
        <c:crosses val="autoZero"/>
        <c:auto val="1"/>
        <c:lblAlgn val="ctr"/>
        <c:lblOffset val="100"/>
        <c:noMultiLvlLbl val="0"/>
      </c:catAx>
      <c:valAx>
        <c:axId val="550954495"/>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53055"/>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Resoluciones de grado.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4"/>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strLit>
          </c:cat>
          <c:val>
            <c:numLit>
              <c:formatCode>General</c:formatCode>
              <c:ptCount val="64"/>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pt idx="55">
                <c:v>51502</c:v>
              </c:pt>
              <c:pt idx="56">
                <c:v>47817</c:v>
              </c:pt>
              <c:pt idx="57">
                <c:v>40333</c:v>
              </c:pt>
              <c:pt idx="58">
                <c:v>29513</c:v>
              </c:pt>
              <c:pt idx="59">
                <c:v>33305</c:v>
              </c:pt>
              <c:pt idx="60">
                <c:v>43872</c:v>
              </c:pt>
              <c:pt idx="61">
                <c:v>37534</c:v>
              </c:pt>
              <c:pt idx="62">
                <c:v>36843</c:v>
              </c:pt>
              <c:pt idx="63">
                <c:v>35953</c:v>
              </c:pt>
            </c:numLit>
          </c:val>
          <c:smooth val="0"/>
          <c:extLst>
            <c:ext xmlns:c16="http://schemas.microsoft.com/office/drawing/2014/chart" uri="{C3380CC4-5D6E-409C-BE32-E72D297353CC}">
              <c16:uniqueId val="{00000000-EAD3-44FD-9671-9C021ED74C60}"/>
            </c:ext>
          </c:extLst>
        </c:ser>
        <c:ser>
          <c:idx val="1"/>
          <c:order val="1"/>
          <c:tx>
            <c:v>Bajas</c:v>
          </c:tx>
          <c:spPr>
            <a:ln w="28575">
              <a:solidFill>
                <a:srgbClr val="5A3471"/>
              </a:solidFill>
            </a:ln>
          </c:spPr>
          <c:marker>
            <c:symbol val="none"/>
          </c:marker>
          <c:cat>
            <c:strLit>
              <c:ptCount val="64"/>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strLit>
          </c:cat>
          <c:val>
            <c:numLit>
              <c:formatCode>General</c:formatCode>
              <c:ptCount val="64"/>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pt idx="55">
                <c:v>18854</c:v>
              </c:pt>
              <c:pt idx="56">
                <c:v>21634</c:v>
              </c:pt>
              <c:pt idx="57">
                <c:v>21260</c:v>
              </c:pt>
              <c:pt idx="58">
                <c:v>24724</c:v>
              </c:pt>
              <c:pt idx="59">
                <c:v>36687</c:v>
              </c:pt>
              <c:pt idx="60">
                <c:v>22947</c:v>
              </c:pt>
              <c:pt idx="61">
                <c:v>21714</c:v>
              </c:pt>
              <c:pt idx="62">
                <c:v>21613</c:v>
              </c:pt>
              <c:pt idx="63">
                <c:v>20195</c:v>
              </c:pt>
            </c:numLit>
          </c:val>
          <c:smooth val="0"/>
          <c:extLst>
            <c:ext xmlns:c16="http://schemas.microsoft.com/office/drawing/2014/chart" uri="{C3380CC4-5D6E-409C-BE32-E72D297353CC}">
              <c16:uniqueId val="{00000001-EAD3-44FD-9671-9C021ED74C60}"/>
            </c:ext>
          </c:extLst>
        </c:ser>
        <c:dLbls>
          <c:showLegendKey val="0"/>
          <c:showVal val="0"/>
          <c:showCatName val="0"/>
          <c:showSerName val="0"/>
          <c:showPercent val="0"/>
          <c:showBubbleSize val="0"/>
        </c:dLbls>
        <c:smooth val="0"/>
        <c:axId val="550934815"/>
        <c:axId val="550938175"/>
      </c:lineChart>
      <c:catAx>
        <c:axId val="550934815"/>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550938175"/>
        <c:crosses val="autoZero"/>
        <c:auto val="1"/>
        <c:lblAlgn val="ctr"/>
        <c:lblOffset val="100"/>
        <c:noMultiLvlLbl val="0"/>
      </c:catAx>
      <c:valAx>
        <c:axId val="550938175"/>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550934815"/>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Resoluciones de grado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EE7A-4011-8A15-D83E06062840}"/>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EE7A-4011-8A15-D83E06062840}"/>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0.61965704535560717</c:v>
              </c:pt>
              <c:pt idx="1">
                <c:v>0.38034295464439283</c:v>
              </c:pt>
            </c:numLit>
          </c:val>
          <c:extLst>
            <c:ext xmlns:c16="http://schemas.microsoft.com/office/drawing/2014/chart" uri="{C3380CC4-5D6E-409C-BE32-E72D297353CC}">
              <c16:uniqueId val="{00000000-EE7A-4011-8A15-D83E06062840}"/>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Resoluciones de grado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E233-4DB0-9860-3AB768FB0EF9}"/>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E233-4DB0-9860-3AB768FB0EF9}"/>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E233-4DB0-9860-3AB768FB0EF9}"/>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E233-4DB0-9860-3AB768FB0EF9}"/>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E233-4DB0-9860-3AB768FB0EF9}"/>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E233-4DB0-9860-3AB768FB0EF9}"/>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E233-4DB0-9860-3AB768FB0EF9}"/>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E233-4DB0-9860-3AB768FB0EF9}"/>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5954</c:v>
              </c:pt>
              <c:pt idx="1">
                <c:v>159337</c:v>
              </c:pt>
              <c:pt idx="2">
                <c:v>78804</c:v>
              </c:pt>
              <c:pt idx="3">
                <c:v>86900</c:v>
              </c:pt>
              <c:pt idx="4">
                <c:v>99883</c:v>
              </c:pt>
              <c:pt idx="5">
                <c:v>166628</c:v>
              </c:pt>
              <c:pt idx="6">
                <c:v>491496</c:v>
              </c:pt>
              <c:pt idx="7">
                <c:v>1194332</c:v>
              </c:pt>
            </c:numLit>
          </c:val>
          <c:extLst>
            <c:ext xmlns:c16="http://schemas.microsoft.com/office/drawing/2014/chart" uri="{C3380CC4-5D6E-409C-BE32-E72D297353CC}">
              <c16:uniqueId val="{00000000-E233-4DB0-9860-3AB768FB0EF9}"/>
            </c:ext>
          </c:extLst>
        </c:ser>
        <c:dLbls>
          <c:showLegendKey val="0"/>
          <c:showVal val="0"/>
          <c:showCatName val="0"/>
          <c:showSerName val="0"/>
          <c:showPercent val="0"/>
          <c:showBubbleSize val="0"/>
        </c:dLbls>
        <c:gapWidth val="55"/>
        <c:shape val="cylinder"/>
        <c:axId val="646602303"/>
        <c:axId val="646599423"/>
        <c:axId val="0"/>
      </c:bar3DChart>
      <c:catAx>
        <c:axId val="6466023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99423"/>
        <c:crosses val="autoZero"/>
        <c:auto val="1"/>
        <c:lblAlgn val="ctr"/>
        <c:lblOffset val="100"/>
        <c:noMultiLvlLbl val="0"/>
      </c:catAx>
      <c:valAx>
        <c:axId val="646599423"/>
        <c:scaling>
          <c:orientation val="minMax"/>
          <c:max val="16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646602303"/>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registradas sobre la población potencialmente dependiente</a:t>
            </a:r>
          </a:p>
        </c:rich>
      </c:tx>
      <c:overlay val="0"/>
    </c:title>
    <c:autoTitleDeleted val="0"/>
    <c:plotArea>
      <c:layout/>
      <c:barChart>
        <c:barDir val="col"/>
        <c:grouping val="clustered"/>
        <c:varyColors val="0"/>
        <c:ser>
          <c:idx val="0"/>
          <c:order val="0"/>
          <c:tx>
            <c:v>Porcentaje de solicitudes registradas sobre la población potencialmente dependiente</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6565-425B-9089-3C4E024D8DE0}"/>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Balears, Illes</c:v>
              </c:pt>
              <c:pt idx="2">
                <c:v>Extremadura</c:v>
              </c:pt>
              <c:pt idx="3">
                <c:v>Cataluña</c:v>
              </c:pt>
              <c:pt idx="4">
                <c:v>Castilla y León</c:v>
              </c:pt>
              <c:pt idx="5">
                <c:v>Murcia, Región de</c:v>
              </c:pt>
              <c:pt idx="6">
                <c:v>Comunitat Valenciana</c:v>
              </c:pt>
              <c:pt idx="7">
                <c:v>Total Nacional</c:v>
              </c:pt>
              <c:pt idx="8">
                <c:v>País Vasco</c:v>
              </c:pt>
              <c:pt idx="9">
                <c:v>Castilla - La Mancha</c:v>
              </c:pt>
              <c:pt idx="10">
                <c:v>Rioja, La</c:v>
              </c:pt>
              <c:pt idx="11">
                <c:v>Madrid, Comunidad de</c:v>
              </c:pt>
              <c:pt idx="12">
                <c:v>Aragón</c:v>
              </c:pt>
              <c:pt idx="13">
                <c:v>Canarias</c:v>
              </c:pt>
              <c:pt idx="14">
                <c:v>Melilla</c:v>
              </c:pt>
              <c:pt idx="15">
                <c:v>Navarra, Comunidad Foral de</c:v>
              </c:pt>
              <c:pt idx="16">
                <c:v>Asturias, Principado de</c:v>
              </c:pt>
              <c:pt idx="17">
                <c:v>Cantabria</c:v>
              </c:pt>
              <c:pt idx="18">
                <c:v>Ceuta</c:v>
              </c:pt>
              <c:pt idx="19">
                <c:v>Galicia</c:v>
              </c:pt>
            </c:strLit>
          </c:cat>
          <c:val>
            <c:numLit>
              <c:formatCode>General</c:formatCode>
              <c:ptCount val="20"/>
              <c:pt idx="0">
                <c:v>42.857924513848609</c:v>
              </c:pt>
              <c:pt idx="1">
                <c:v>39.648590293206503</c:v>
              </c:pt>
              <c:pt idx="2">
                <c:v>39.570263288497507</c:v>
              </c:pt>
              <c:pt idx="3">
                <c:v>38.077449189413393</c:v>
              </c:pt>
              <c:pt idx="4">
                <c:v>37.717217101625756</c:v>
              </c:pt>
              <c:pt idx="5">
                <c:v>37.155965544030053</c:v>
              </c:pt>
              <c:pt idx="6">
                <c:v>35.491488875849463</c:v>
              </c:pt>
              <c:pt idx="7">
                <c:v>35.320626281202877</c:v>
              </c:pt>
              <c:pt idx="8">
                <c:v>35.240017298544039</c:v>
              </c:pt>
              <c:pt idx="9">
                <c:v>34.98856778241565</c:v>
              </c:pt>
              <c:pt idx="10">
                <c:v>33.87914057486779</c:v>
              </c:pt>
              <c:pt idx="11">
                <c:v>33.090327552724077</c:v>
              </c:pt>
              <c:pt idx="12">
                <c:v>33.043587410173537</c:v>
              </c:pt>
              <c:pt idx="13">
                <c:v>31.95608163024043</c:v>
              </c:pt>
              <c:pt idx="14">
                <c:v>29.046601111586149</c:v>
              </c:pt>
              <c:pt idx="15">
                <c:v>28.140383390282039</c:v>
              </c:pt>
              <c:pt idx="16">
                <c:v>26.472702271946002</c:v>
              </c:pt>
              <c:pt idx="17">
                <c:v>24.88879515300253</c:v>
              </c:pt>
              <c:pt idx="18">
                <c:v>24.409979770734999</c:v>
              </c:pt>
              <c:pt idx="19">
                <c:v>21.035721611483559</c:v>
              </c:pt>
            </c:numLit>
          </c:val>
          <c:extLst>
            <c:ext xmlns:c16="http://schemas.microsoft.com/office/drawing/2014/chart" uri="{C3380CC4-5D6E-409C-BE32-E72D297353CC}">
              <c16:uniqueId val="{00000000-6565-425B-9089-3C4E024D8DE0}"/>
            </c:ext>
          </c:extLst>
        </c:ser>
        <c:dLbls>
          <c:showLegendKey val="0"/>
          <c:showVal val="0"/>
          <c:showCatName val="0"/>
          <c:showSerName val="0"/>
          <c:showPercent val="0"/>
          <c:showBubbleSize val="0"/>
        </c:dLbls>
        <c:gapWidth val="40"/>
        <c:axId val="550901215"/>
        <c:axId val="550897375"/>
      </c:barChart>
      <c:catAx>
        <c:axId val="55090121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897375"/>
        <c:crosses val="autoZero"/>
        <c:auto val="1"/>
        <c:lblAlgn val="ctr"/>
        <c:lblOffset val="100"/>
        <c:noMultiLvlLbl val="0"/>
      </c:catAx>
      <c:valAx>
        <c:axId val="550897375"/>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01215"/>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Resolución de cada tramo de edad. Mujeres</a:t>
            </a:r>
          </a:p>
        </c:rich>
      </c:tx>
      <c:overlay val="0"/>
    </c:title>
    <c:autoTitleDeleted val="0"/>
    <c:plotArea>
      <c:layout/>
      <c:barChart>
        <c:barDir val="col"/>
        <c:grouping val="percentStacked"/>
        <c:varyColors val="0"/>
        <c:ser>
          <c:idx val="0"/>
          <c:order val="0"/>
          <c:tx>
            <c:v>Sin Grado</c:v>
          </c:tx>
          <c:spPr>
            <a:solidFill>
              <a:srgbClr val="8784C6"/>
            </a:solidFill>
            <a:ln w="9525">
              <a:solidFill>
                <a:srgbClr val="000000"/>
              </a:solidFill>
            </a:ln>
          </c:spPr>
          <c:invertIfNegative val="0"/>
          <c:dLbls>
            <c:dLbl>
              <c:idx val="0"/>
              <c:tx>
                <c:rich>
                  <a:bodyPr/>
                  <a:lstStyle/>
                  <a:p>
                    <a:r>
                      <a:rPr lang="es-ES"/>
                      <a:t>27,5%
720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1C-4392-AC93-3D08B330A234}"/>
                </c:ext>
              </c:extLst>
            </c:dLbl>
            <c:dLbl>
              <c:idx val="1"/>
              <c:tx>
                <c:rich>
                  <a:bodyPr/>
                  <a:lstStyle/>
                  <a:p>
                    <a:r>
                      <a:rPr lang="es-ES"/>
                      <a:t>24,7%
12.628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1C-4392-AC93-3D08B330A234}"/>
                </c:ext>
              </c:extLst>
            </c:dLbl>
            <c:dLbl>
              <c:idx val="2"/>
              <c:tx>
                <c:rich>
                  <a:bodyPr/>
                  <a:lstStyle/>
                  <a:p>
                    <a:r>
                      <a:rPr lang="es-ES"/>
                      <a:t>19,9%
5.926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1C-4392-AC93-3D08B330A234}"/>
                </c:ext>
              </c:extLst>
            </c:dLbl>
            <c:dLbl>
              <c:idx val="3"/>
              <c:tx>
                <c:rich>
                  <a:bodyPr/>
                  <a:lstStyle/>
                  <a:p>
                    <a:r>
                      <a:rPr lang="es-ES"/>
                      <a:t>16,0%
6.035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1C-4392-AC93-3D08B330A234}"/>
                </c:ext>
              </c:extLst>
            </c:dLbl>
            <c:dLbl>
              <c:idx val="4"/>
              <c:tx>
                <c:rich>
                  <a:bodyPr/>
                  <a:lstStyle/>
                  <a:p>
                    <a:r>
                      <a:rPr lang="es-ES"/>
                      <a:t>19,6%
9.371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1C-4392-AC93-3D08B330A234}"/>
                </c:ext>
              </c:extLst>
            </c:dLbl>
            <c:dLbl>
              <c:idx val="5"/>
              <c:tx>
                <c:rich>
                  <a:bodyPr/>
                  <a:lstStyle/>
                  <a:p>
                    <a:r>
                      <a:rPr lang="es-ES"/>
                      <a:t>22,6%
18.868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1C-4392-AC93-3D08B330A234}"/>
                </c:ext>
              </c:extLst>
            </c:dLbl>
            <c:dLbl>
              <c:idx val="6"/>
              <c:tx>
                <c:rich>
                  <a:bodyPr/>
                  <a:lstStyle/>
                  <a:p>
                    <a:r>
                      <a:rPr lang="es-ES"/>
                      <a:t>25,7%
78.162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1C-4392-AC93-3D08B330A234}"/>
                </c:ext>
              </c:extLst>
            </c:dLbl>
            <c:dLbl>
              <c:idx val="7"/>
              <c:tx>
                <c:rich>
                  <a:bodyPr/>
                  <a:lstStyle/>
                  <a:p>
                    <a:r>
                      <a:rPr lang="es-ES"/>
                      <a:t>15,0%
128.946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1C-4392-AC93-3D08B330A234}"/>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720</c:v>
              </c:pt>
              <c:pt idx="1">
                <c:v>12628</c:v>
              </c:pt>
              <c:pt idx="2">
                <c:v>5926</c:v>
              </c:pt>
              <c:pt idx="3">
                <c:v>6035</c:v>
              </c:pt>
              <c:pt idx="4">
                <c:v>9371</c:v>
              </c:pt>
              <c:pt idx="5">
                <c:v>18868</c:v>
              </c:pt>
              <c:pt idx="6">
                <c:v>78162</c:v>
              </c:pt>
              <c:pt idx="7">
                <c:v>128946</c:v>
              </c:pt>
            </c:numLit>
          </c:val>
          <c:extLst>
            <c:ext xmlns:c16="http://schemas.microsoft.com/office/drawing/2014/chart" uri="{C3380CC4-5D6E-409C-BE32-E72D297353CC}">
              <c16:uniqueId val="{00000000-A21C-4392-AC93-3D08B330A234}"/>
            </c:ext>
          </c:extLst>
        </c:ser>
        <c:ser>
          <c:idx val="1"/>
          <c:order val="1"/>
          <c:tx>
            <c:v>Grado I</c:v>
          </c:tx>
          <c:spPr>
            <a:solidFill>
              <a:srgbClr val="DECEE8"/>
            </a:solidFill>
            <a:ln w="9525">
              <a:solidFill>
                <a:srgbClr val="000000"/>
              </a:solidFill>
            </a:ln>
          </c:spPr>
          <c:invertIfNegative val="0"/>
          <c:dLbls>
            <c:dLbl>
              <c:idx val="0"/>
              <c:tx>
                <c:rich>
                  <a:bodyPr/>
                  <a:lstStyle/>
                  <a:p>
                    <a:r>
                      <a:rPr lang="es-ES"/>
                      <a:t>13,9%
365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1C-4392-AC93-3D08B330A234}"/>
                </c:ext>
              </c:extLst>
            </c:dLbl>
            <c:dLbl>
              <c:idx val="1"/>
              <c:tx>
                <c:rich>
                  <a:bodyPr/>
                  <a:lstStyle/>
                  <a:p>
                    <a:r>
                      <a:rPr lang="es-ES"/>
                      <a:t>24,4%
12.475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1C-4392-AC93-3D08B330A234}"/>
                </c:ext>
              </c:extLst>
            </c:dLbl>
            <c:dLbl>
              <c:idx val="2"/>
              <c:tx>
                <c:rich>
                  <a:bodyPr/>
                  <a:lstStyle/>
                  <a:p>
                    <a:r>
                      <a:rPr lang="es-ES"/>
                      <a:t>29,1%
8.689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21C-4392-AC93-3D08B330A234}"/>
                </c:ext>
              </c:extLst>
            </c:dLbl>
            <c:dLbl>
              <c:idx val="3"/>
              <c:tx>
                <c:rich>
                  <a:bodyPr/>
                  <a:lstStyle/>
                  <a:p>
                    <a:r>
                      <a:rPr lang="es-ES"/>
                      <a:t>29,1%
10.982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21C-4392-AC93-3D08B330A234}"/>
                </c:ext>
              </c:extLst>
            </c:dLbl>
            <c:dLbl>
              <c:idx val="4"/>
              <c:tx>
                <c:rich>
                  <a:bodyPr/>
                  <a:lstStyle/>
                  <a:p>
                    <a:r>
                      <a:rPr lang="es-ES"/>
                      <a:t>32,8%
15.660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1C-4392-AC93-3D08B330A234}"/>
                </c:ext>
              </c:extLst>
            </c:dLbl>
            <c:dLbl>
              <c:idx val="5"/>
              <c:tx>
                <c:rich>
                  <a:bodyPr/>
                  <a:lstStyle/>
                  <a:p>
                    <a:r>
                      <a:rPr lang="es-ES"/>
                      <a:t>34,1%
28.445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1C-4392-AC93-3D08B330A234}"/>
                </c:ext>
              </c:extLst>
            </c:dLbl>
            <c:dLbl>
              <c:idx val="6"/>
              <c:tx>
                <c:rich>
                  <a:bodyPr/>
                  <a:lstStyle/>
                  <a:p>
                    <a:r>
                      <a:rPr lang="es-ES"/>
                      <a:t>34,4%
104.893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21C-4392-AC93-3D08B330A234}"/>
                </c:ext>
              </c:extLst>
            </c:dLbl>
            <c:dLbl>
              <c:idx val="7"/>
              <c:tx>
                <c:rich>
                  <a:bodyPr/>
                  <a:lstStyle/>
                  <a:p>
                    <a:r>
                      <a:rPr lang="es-ES"/>
                      <a:t>29,6%
254.060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21C-4392-AC93-3D08B330A234}"/>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365</c:v>
              </c:pt>
              <c:pt idx="1">
                <c:v>12475</c:v>
              </c:pt>
              <c:pt idx="2">
                <c:v>8689</c:v>
              </c:pt>
              <c:pt idx="3">
                <c:v>10982</c:v>
              </c:pt>
              <c:pt idx="4">
                <c:v>15660</c:v>
              </c:pt>
              <c:pt idx="5">
                <c:v>28445</c:v>
              </c:pt>
              <c:pt idx="6">
                <c:v>104893</c:v>
              </c:pt>
              <c:pt idx="7">
                <c:v>254060</c:v>
              </c:pt>
            </c:numLit>
          </c:val>
          <c:extLst>
            <c:ext xmlns:c16="http://schemas.microsoft.com/office/drawing/2014/chart" uri="{C3380CC4-5D6E-409C-BE32-E72D297353CC}">
              <c16:uniqueId val="{00000009-A21C-4392-AC93-3D08B330A234}"/>
            </c:ext>
          </c:extLst>
        </c:ser>
        <c:ser>
          <c:idx val="2"/>
          <c:order val="2"/>
          <c:tx>
            <c:v>Grado II</c:v>
          </c:tx>
          <c:spPr>
            <a:solidFill>
              <a:srgbClr val="8E63A9"/>
            </a:solidFill>
            <a:ln w="9525">
              <a:solidFill>
                <a:srgbClr val="000000"/>
              </a:solidFill>
            </a:ln>
          </c:spPr>
          <c:invertIfNegative val="0"/>
          <c:dLbls>
            <c:dLbl>
              <c:idx val="0"/>
              <c:tx>
                <c:rich>
                  <a:bodyPr/>
                  <a:lstStyle/>
                  <a:p>
                    <a:r>
                      <a:rPr lang="es-ES"/>
                      <a:t>35,0%
917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21C-4392-AC93-3D08B330A234}"/>
                </c:ext>
              </c:extLst>
            </c:dLbl>
            <c:dLbl>
              <c:idx val="1"/>
              <c:tx>
                <c:rich>
                  <a:bodyPr/>
                  <a:lstStyle/>
                  <a:p>
                    <a:r>
                      <a:rPr lang="es-ES"/>
                      <a:t>28,8%
14.741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21C-4392-AC93-3D08B330A234}"/>
                </c:ext>
              </c:extLst>
            </c:dLbl>
            <c:dLbl>
              <c:idx val="2"/>
              <c:tx>
                <c:rich>
                  <a:bodyPr/>
                  <a:lstStyle/>
                  <a:p>
                    <a:r>
                      <a:rPr lang="es-ES"/>
                      <a:t>29,2%
8.695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21C-4392-AC93-3D08B330A234}"/>
                </c:ext>
              </c:extLst>
            </c:dLbl>
            <c:dLbl>
              <c:idx val="3"/>
              <c:tx>
                <c:rich>
                  <a:bodyPr/>
                  <a:lstStyle/>
                  <a:p>
                    <a:r>
                      <a:rPr lang="es-ES"/>
                      <a:t>31,6%
11.915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21C-4392-AC93-3D08B330A234}"/>
                </c:ext>
              </c:extLst>
            </c:dLbl>
            <c:dLbl>
              <c:idx val="4"/>
              <c:tx>
                <c:rich>
                  <a:bodyPr/>
                  <a:lstStyle/>
                  <a:p>
                    <a:r>
                      <a:rPr lang="es-ES"/>
                      <a:t>29,1%
13.892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21C-4392-AC93-3D08B330A234}"/>
                </c:ext>
              </c:extLst>
            </c:dLbl>
            <c:dLbl>
              <c:idx val="5"/>
              <c:tx>
                <c:rich>
                  <a:bodyPr/>
                  <a:lstStyle/>
                  <a:p>
                    <a:r>
                      <a:rPr lang="es-ES"/>
                      <a:t>28,3%
23.665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21C-4392-AC93-3D08B330A234}"/>
                </c:ext>
              </c:extLst>
            </c:dLbl>
            <c:dLbl>
              <c:idx val="6"/>
              <c:tx>
                <c:rich>
                  <a:bodyPr/>
                  <a:lstStyle/>
                  <a:p>
                    <a:r>
                      <a:rPr lang="es-ES"/>
                      <a:t>25,6%
77.869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21C-4392-AC93-3D08B330A234}"/>
                </c:ext>
              </c:extLst>
            </c:dLbl>
            <c:dLbl>
              <c:idx val="7"/>
              <c:tx>
                <c:rich>
                  <a:bodyPr/>
                  <a:lstStyle/>
                  <a:p>
                    <a:r>
                      <a:rPr lang="es-ES"/>
                      <a:t>31,4%
269.430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21C-4392-AC93-3D08B330A234}"/>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917</c:v>
              </c:pt>
              <c:pt idx="1">
                <c:v>14741</c:v>
              </c:pt>
              <c:pt idx="2">
                <c:v>8695</c:v>
              </c:pt>
              <c:pt idx="3">
                <c:v>11915</c:v>
              </c:pt>
              <c:pt idx="4">
                <c:v>13892</c:v>
              </c:pt>
              <c:pt idx="5">
                <c:v>23665</c:v>
              </c:pt>
              <c:pt idx="6">
                <c:v>77869</c:v>
              </c:pt>
              <c:pt idx="7">
                <c:v>269430</c:v>
              </c:pt>
            </c:numLit>
          </c:val>
          <c:extLst>
            <c:ext xmlns:c16="http://schemas.microsoft.com/office/drawing/2014/chart" uri="{C3380CC4-5D6E-409C-BE32-E72D297353CC}">
              <c16:uniqueId val="{00000012-A21C-4392-AC93-3D08B330A234}"/>
            </c:ext>
          </c:extLst>
        </c:ser>
        <c:ser>
          <c:idx val="3"/>
          <c:order val="3"/>
          <c:tx>
            <c:v>Grado III</c:v>
          </c:tx>
          <c:spPr>
            <a:solidFill>
              <a:srgbClr val="5A3471"/>
            </a:solidFill>
            <a:ln w="9525">
              <a:solidFill>
                <a:srgbClr val="000000"/>
              </a:solidFill>
            </a:ln>
          </c:spPr>
          <c:invertIfNegative val="0"/>
          <c:dLbls>
            <c:dLbl>
              <c:idx val="0"/>
              <c:tx>
                <c:rich>
                  <a:bodyPr/>
                  <a:lstStyle/>
                  <a:p>
                    <a:r>
                      <a:rPr lang="es-ES"/>
                      <a:t>23,6%
618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21C-4392-AC93-3D08B330A234}"/>
                </c:ext>
              </c:extLst>
            </c:dLbl>
            <c:dLbl>
              <c:idx val="1"/>
              <c:tx>
                <c:rich>
                  <a:bodyPr/>
                  <a:lstStyle/>
                  <a:p>
                    <a:r>
                      <a:rPr lang="es-ES"/>
                      <a:t>22,2%
11.375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21C-4392-AC93-3D08B330A234}"/>
                </c:ext>
              </c:extLst>
            </c:dLbl>
            <c:dLbl>
              <c:idx val="2"/>
              <c:tx>
                <c:rich>
                  <a:bodyPr/>
                  <a:lstStyle/>
                  <a:p>
                    <a:r>
                      <a:rPr lang="es-ES"/>
                      <a:t>21,8%
6.500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21C-4392-AC93-3D08B330A234}"/>
                </c:ext>
              </c:extLst>
            </c:dLbl>
            <c:dLbl>
              <c:idx val="3"/>
              <c:tx>
                <c:rich>
                  <a:bodyPr/>
                  <a:lstStyle/>
                  <a:p>
                    <a:r>
                      <a:rPr lang="es-ES"/>
                      <a:t>23,2%
8.752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21C-4392-AC93-3D08B330A234}"/>
                </c:ext>
              </c:extLst>
            </c:dLbl>
            <c:dLbl>
              <c:idx val="4"/>
              <c:tx>
                <c:rich>
                  <a:bodyPr/>
                  <a:lstStyle/>
                  <a:p>
                    <a:r>
                      <a:rPr lang="es-ES"/>
                      <a:t>18,4%
8.801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21C-4392-AC93-3D08B330A234}"/>
                </c:ext>
              </c:extLst>
            </c:dLbl>
            <c:dLbl>
              <c:idx val="5"/>
              <c:tx>
                <c:rich>
                  <a:bodyPr/>
                  <a:lstStyle/>
                  <a:p>
                    <a:r>
                      <a:rPr lang="es-ES"/>
                      <a:t>15,0%
12.514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21C-4392-AC93-3D08B330A234}"/>
                </c:ext>
              </c:extLst>
            </c:dLbl>
            <c:dLbl>
              <c:idx val="6"/>
              <c:tx>
                <c:rich>
                  <a:bodyPr/>
                  <a:lstStyle/>
                  <a:p>
                    <a:r>
                      <a:rPr lang="es-ES"/>
                      <a:t>14,3%
43.612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21C-4392-AC93-3D08B330A234}"/>
                </c:ext>
              </c:extLst>
            </c:dLbl>
            <c:dLbl>
              <c:idx val="7"/>
              <c:tx>
                <c:rich>
                  <a:bodyPr/>
                  <a:lstStyle/>
                  <a:p>
                    <a:r>
                      <a:rPr lang="es-ES"/>
                      <a:t>23,9%
205.363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21C-4392-AC93-3D08B330A234}"/>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618</c:v>
              </c:pt>
              <c:pt idx="1">
                <c:v>11375</c:v>
              </c:pt>
              <c:pt idx="2">
                <c:v>6500</c:v>
              </c:pt>
              <c:pt idx="3">
                <c:v>8752</c:v>
              </c:pt>
              <c:pt idx="4">
                <c:v>8801</c:v>
              </c:pt>
              <c:pt idx="5">
                <c:v>12514</c:v>
              </c:pt>
              <c:pt idx="6">
                <c:v>43612</c:v>
              </c:pt>
              <c:pt idx="7">
                <c:v>205363</c:v>
              </c:pt>
            </c:numLit>
          </c:val>
          <c:extLst>
            <c:ext xmlns:c16="http://schemas.microsoft.com/office/drawing/2014/chart" uri="{C3380CC4-5D6E-409C-BE32-E72D297353CC}">
              <c16:uniqueId val="{0000001B-A21C-4392-AC93-3D08B330A234}"/>
            </c:ext>
          </c:extLst>
        </c:ser>
        <c:dLbls>
          <c:showLegendKey val="0"/>
          <c:showVal val="0"/>
          <c:showCatName val="0"/>
          <c:showSerName val="0"/>
          <c:showPercent val="0"/>
          <c:showBubbleSize val="0"/>
        </c:dLbls>
        <c:gapWidth val="40"/>
        <c:overlap val="100"/>
        <c:axId val="646620543"/>
        <c:axId val="646621023"/>
      </c:barChart>
      <c:catAx>
        <c:axId val="6466205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621023"/>
        <c:crosses val="autoZero"/>
        <c:auto val="1"/>
        <c:lblAlgn val="ctr"/>
        <c:lblOffset val="100"/>
        <c:noMultiLvlLbl val="0"/>
      </c:catAx>
      <c:valAx>
        <c:axId val="64662102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62054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Resolución de cada tramo de edad. Hombres</a:t>
            </a:r>
          </a:p>
        </c:rich>
      </c:tx>
      <c:overlay val="0"/>
    </c:title>
    <c:autoTitleDeleted val="0"/>
    <c:plotArea>
      <c:layout/>
      <c:barChart>
        <c:barDir val="col"/>
        <c:grouping val="percentStacked"/>
        <c:varyColors val="0"/>
        <c:ser>
          <c:idx val="0"/>
          <c:order val="0"/>
          <c:tx>
            <c:v>Sin Grado</c:v>
          </c:tx>
          <c:spPr>
            <a:solidFill>
              <a:srgbClr val="8784C6"/>
            </a:solidFill>
            <a:ln w="9525">
              <a:solidFill>
                <a:srgbClr val="000000"/>
              </a:solidFill>
            </a:ln>
          </c:spPr>
          <c:invertIfNegative val="0"/>
          <c:dLbls>
            <c:dLbl>
              <c:idx val="0"/>
              <c:tx>
                <c:rich>
                  <a:bodyPr/>
                  <a:lstStyle/>
                  <a:p>
                    <a:r>
                      <a:rPr lang="es-ES"/>
                      <a:t>26,5%
885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78-443D-AC6B-34446A047F0C}"/>
                </c:ext>
              </c:extLst>
            </c:dLbl>
            <c:dLbl>
              <c:idx val="1"/>
              <c:tx>
                <c:rich>
                  <a:bodyPr/>
                  <a:lstStyle/>
                  <a:p>
                    <a:r>
                      <a:rPr lang="es-ES"/>
                      <a:t>16,9%
18.269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78-443D-AC6B-34446A047F0C}"/>
                </c:ext>
              </c:extLst>
            </c:dLbl>
            <c:dLbl>
              <c:idx val="2"/>
              <c:tx>
                <c:rich>
                  <a:bodyPr/>
                  <a:lstStyle/>
                  <a:p>
                    <a:r>
                      <a:rPr lang="es-ES"/>
                      <a:t>19,1%
9.347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78-443D-AC6B-34446A047F0C}"/>
                </c:ext>
              </c:extLst>
            </c:dLbl>
            <c:dLbl>
              <c:idx val="3"/>
              <c:tx>
                <c:rich>
                  <a:bodyPr/>
                  <a:lstStyle/>
                  <a:p>
                    <a:r>
                      <a:rPr lang="es-ES"/>
                      <a:t>14,6%
7.194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78-443D-AC6B-34446A047F0C}"/>
                </c:ext>
              </c:extLst>
            </c:dLbl>
            <c:dLbl>
              <c:idx val="4"/>
              <c:tx>
                <c:rich>
                  <a:bodyPr/>
                  <a:lstStyle/>
                  <a:p>
                    <a:r>
                      <a:rPr lang="es-ES"/>
                      <a:t>16,2%
8.458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78-443D-AC6B-34446A047F0C}"/>
                </c:ext>
              </c:extLst>
            </c:dLbl>
            <c:dLbl>
              <c:idx val="5"/>
              <c:tx>
                <c:rich>
                  <a:bodyPr/>
                  <a:lstStyle/>
                  <a:p>
                    <a:r>
                      <a:rPr lang="es-ES"/>
                      <a:t>19,4%
16.169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78-443D-AC6B-34446A047F0C}"/>
                </c:ext>
              </c:extLst>
            </c:dLbl>
            <c:dLbl>
              <c:idx val="6"/>
              <c:tx>
                <c:rich>
                  <a:bodyPr/>
                  <a:lstStyle/>
                  <a:p>
                    <a:r>
                      <a:rPr lang="es-ES"/>
                      <a:t>22,1%
41.343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78-443D-AC6B-34446A047F0C}"/>
                </c:ext>
              </c:extLst>
            </c:dLbl>
            <c:dLbl>
              <c:idx val="7"/>
              <c:tx>
                <c:rich>
                  <a:bodyPr/>
                  <a:lstStyle/>
                  <a:p>
                    <a:r>
                      <a:rPr lang="es-ES"/>
                      <a:t>20,0%
67.154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78-443D-AC6B-34446A047F0C}"/>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885</c:v>
              </c:pt>
              <c:pt idx="1">
                <c:v>18269</c:v>
              </c:pt>
              <c:pt idx="2">
                <c:v>9347</c:v>
              </c:pt>
              <c:pt idx="3">
                <c:v>7194</c:v>
              </c:pt>
              <c:pt idx="4">
                <c:v>8458</c:v>
              </c:pt>
              <c:pt idx="5">
                <c:v>16169</c:v>
              </c:pt>
              <c:pt idx="6">
                <c:v>41343</c:v>
              </c:pt>
              <c:pt idx="7">
                <c:v>67154</c:v>
              </c:pt>
            </c:numLit>
          </c:val>
          <c:extLst>
            <c:ext xmlns:c16="http://schemas.microsoft.com/office/drawing/2014/chart" uri="{C3380CC4-5D6E-409C-BE32-E72D297353CC}">
              <c16:uniqueId val="{00000000-3C78-443D-AC6B-34446A047F0C}"/>
            </c:ext>
          </c:extLst>
        </c:ser>
        <c:ser>
          <c:idx val="1"/>
          <c:order val="1"/>
          <c:tx>
            <c:v>Grado I</c:v>
          </c:tx>
          <c:spPr>
            <a:solidFill>
              <a:srgbClr val="DECEE8"/>
            </a:solidFill>
            <a:ln w="9525">
              <a:solidFill>
                <a:srgbClr val="000000"/>
              </a:solidFill>
            </a:ln>
          </c:spPr>
          <c:invertIfNegative val="0"/>
          <c:dLbls>
            <c:dLbl>
              <c:idx val="0"/>
              <c:tx>
                <c:rich>
                  <a:bodyPr/>
                  <a:lstStyle/>
                  <a:p>
                    <a:r>
                      <a:rPr lang="es-ES"/>
                      <a:t>14,8%
495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78-443D-AC6B-34446A047F0C}"/>
                </c:ext>
              </c:extLst>
            </c:dLbl>
            <c:dLbl>
              <c:idx val="1"/>
              <c:tx>
                <c:rich>
                  <a:bodyPr/>
                  <a:lstStyle/>
                  <a:p>
                    <a:r>
                      <a:rPr lang="es-ES"/>
                      <a:t>26,0%
28.115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C78-443D-AC6B-34446A047F0C}"/>
                </c:ext>
              </c:extLst>
            </c:dLbl>
            <c:dLbl>
              <c:idx val="2"/>
              <c:tx>
                <c:rich>
                  <a:bodyPr/>
                  <a:lstStyle/>
                  <a:p>
                    <a:r>
                      <a:rPr lang="es-ES"/>
                      <a:t>30,5%
14.960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C78-443D-AC6B-34446A047F0C}"/>
                </c:ext>
              </c:extLst>
            </c:dLbl>
            <c:dLbl>
              <c:idx val="3"/>
              <c:tx>
                <c:rich>
                  <a:bodyPr/>
                  <a:lstStyle/>
                  <a:p>
                    <a:r>
                      <a:rPr lang="es-ES"/>
                      <a:t>31,2%
15.332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C78-443D-AC6B-34446A047F0C}"/>
                </c:ext>
              </c:extLst>
            </c:dLbl>
            <c:dLbl>
              <c:idx val="4"/>
              <c:tx>
                <c:rich>
                  <a:bodyPr/>
                  <a:lstStyle/>
                  <a:p>
                    <a:r>
                      <a:rPr lang="es-ES"/>
                      <a:t>33,4%
17.436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C78-443D-AC6B-34446A047F0C}"/>
                </c:ext>
              </c:extLst>
            </c:dLbl>
            <c:dLbl>
              <c:idx val="5"/>
              <c:tx>
                <c:rich>
                  <a:bodyPr/>
                  <a:lstStyle/>
                  <a:p>
                    <a:r>
                      <a:rPr lang="es-ES"/>
                      <a:t>33,1%
27.551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C78-443D-AC6B-34446A047F0C}"/>
                </c:ext>
              </c:extLst>
            </c:dLbl>
            <c:dLbl>
              <c:idx val="6"/>
              <c:tx>
                <c:rich>
                  <a:bodyPr/>
                  <a:lstStyle/>
                  <a:p>
                    <a:r>
                      <a:rPr lang="es-ES"/>
                      <a:t>31,0%
58.023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C78-443D-AC6B-34446A047F0C}"/>
                </c:ext>
              </c:extLst>
            </c:dLbl>
            <c:dLbl>
              <c:idx val="7"/>
              <c:tx>
                <c:rich>
                  <a:bodyPr/>
                  <a:lstStyle/>
                  <a:p>
                    <a:r>
                      <a:rPr lang="es-ES"/>
                      <a:t>30,7%
103.308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C78-443D-AC6B-34446A047F0C}"/>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495</c:v>
              </c:pt>
              <c:pt idx="1">
                <c:v>28115</c:v>
              </c:pt>
              <c:pt idx="2">
                <c:v>14960</c:v>
              </c:pt>
              <c:pt idx="3">
                <c:v>15332</c:v>
              </c:pt>
              <c:pt idx="4">
                <c:v>17436</c:v>
              </c:pt>
              <c:pt idx="5">
                <c:v>27551</c:v>
              </c:pt>
              <c:pt idx="6">
                <c:v>58023</c:v>
              </c:pt>
              <c:pt idx="7">
                <c:v>103308</c:v>
              </c:pt>
            </c:numLit>
          </c:val>
          <c:extLst>
            <c:ext xmlns:c16="http://schemas.microsoft.com/office/drawing/2014/chart" uri="{C3380CC4-5D6E-409C-BE32-E72D297353CC}">
              <c16:uniqueId val="{00000009-3C78-443D-AC6B-34446A047F0C}"/>
            </c:ext>
          </c:extLst>
        </c:ser>
        <c:ser>
          <c:idx val="2"/>
          <c:order val="2"/>
          <c:tx>
            <c:v>Grado II</c:v>
          </c:tx>
          <c:spPr>
            <a:solidFill>
              <a:srgbClr val="8E63A9"/>
            </a:solidFill>
            <a:ln w="9525">
              <a:solidFill>
                <a:srgbClr val="000000"/>
              </a:solidFill>
            </a:ln>
          </c:spPr>
          <c:invertIfNegative val="0"/>
          <c:dLbls>
            <c:dLbl>
              <c:idx val="0"/>
              <c:tx>
                <c:rich>
                  <a:bodyPr/>
                  <a:lstStyle/>
                  <a:p>
                    <a:r>
                      <a:rPr lang="es-ES"/>
                      <a:t>33,1%
1.102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C78-443D-AC6B-34446A047F0C}"/>
                </c:ext>
              </c:extLst>
            </c:dLbl>
            <c:dLbl>
              <c:idx val="1"/>
              <c:tx>
                <c:rich>
                  <a:bodyPr/>
                  <a:lstStyle/>
                  <a:p>
                    <a:r>
                      <a:rPr lang="es-ES"/>
                      <a:t>34,0%
36.784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C78-443D-AC6B-34446A047F0C}"/>
                </c:ext>
              </c:extLst>
            </c:dLbl>
            <c:dLbl>
              <c:idx val="2"/>
              <c:tx>
                <c:rich>
                  <a:bodyPr/>
                  <a:lstStyle/>
                  <a:p>
                    <a:r>
                      <a:rPr lang="es-ES"/>
                      <a:t>28,8%
14.119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C78-443D-AC6B-34446A047F0C}"/>
                </c:ext>
              </c:extLst>
            </c:dLbl>
            <c:dLbl>
              <c:idx val="3"/>
              <c:tx>
                <c:rich>
                  <a:bodyPr/>
                  <a:lstStyle/>
                  <a:p>
                    <a:r>
                      <a:rPr lang="es-ES"/>
                      <a:t>32,0%
15.753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C78-443D-AC6B-34446A047F0C}"/>
                </c:ext>
              </c:extLst>
            </c:dLbl>
            <c:dLbl>
              <c:idx val="4"/>
              <c:tx>
                <c:rich>
                  <a:bodyPr/>
                  <a:lstStyle/>
                  <a:p>
                    <a:r>
                      <a:rPr lang="es-ES"/>
                      <a:t>31,2%
16.288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C78-443D-AC6B-34446A047F0C}"/>
                </c:ext>
              </c:extLst>
            </c:dLbl>
            <c:dLbl>
              <c:idx val="5"/>
              <c:tx>
                <c:rich>
                  <a:bodyPr/>
                  <a:lstStyle/>
                  <a:p>
                    <a:r>
                      <a:rPr lang="es-ES"/>
                      <a:t>30,7%
25.506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C78-443D-AC6B-34446A047F0C}"/>
                </c:ext>
              </c:extLst>
            </c:dLbl>
            <c:dLbl>
              <c:idx val="6"/>
              <c:tx>
                <c:rich>
                  <a:bodyPr/>
                  <a:lstStyle/>
                  <a:p>
                    <a:r>
                      <a:rPr lang="es-ES"/>
                      <a:t>29,0%
54.246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C78-443D-AC6B-34446A047F0C}"/>
                </c:ext>
              </c:extLst>
            </c:dLbl>
            <c:dLbl>
              <c:idx val="7"/>
              <c:tx>
                <c:rich>
                  <a:bodyPr/>
                  <a:lstStyle/>
                  <a:p>
                    <a:r>
                      <a:rPr lang="es-ES"/>
                      <a:t>29,0%
97.606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C78-443D-AC6B-34446A047F0C}"/>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1102</c:v>
              </c:pt>
              <c:pt idx="1">
                <c:v>36784</c:v>
              </c:pt>
              <c:pt idx="2">
                <c:v>14119</c:v>
              </c:pt>
              <c:pt idx="3">
                <c:v>15753</c:v>
              </c:pt>
              <c:pt idx="4">
                <c:v>16288</c:v>
              </c:pt>
              <c:pt idx="5">
                <c:v>25506</c:v>
              </c:pt>
              <c:pt idx="6">
                <c:v>54246</c:v>
              </c:pt>
              <c:pt idx="7">
                <c:v>97606</c:v>
              </c:pt>
            </c:numLit>
          </c:val>
          <c:extLst>
            <c:ext xmlns:c16="http://schemas.microsoft.com/office/drawing/2014/chart" uri="{C3380CC4-5D6E-409C-BE32-E72D297353CC}">
              <c16:uniqueId val="{00000012-3C78-443D-AC6B-34446A047F0C}"/>
            </c:ext>
          </c:extLst>
        </c:ser>
        <c:ser>
          <c:idx val="3"/>
          <c:order val="3"/>
          <c:tx>
            <c:v>Grado III</c:v>
          </c:tx>
          <c:spPr>
            <a:solidFill>
              <a:srgbClr val="5A3471"/>
            </a:solidFill>
            <a:ln w="9525">
              <a:solidFill>
                <a:srgbClr val="000000"/>
              </a:solidFill>
            </a:ln>
          </c:spPr>
          <c:invertIfNegative val="0"/>
          <c:dLbls>
            <c:dLbl>
              <c:idx val="0"/>
              <c:tx>
                <c:rich>
                  <a:bodyPr/>
                  <a:lstStyle/>
                  <a:p>
                    <a:r>
                      <a:rPr lang="es-ES"/>
                      <a:t>25,6%
852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C78-443D-AC6B-34446A047F0C}"/>
                </c:ext>
              </c:extLst>
            </c:dLbl>
            <c:dLbl>
              <c:idx val="1"/>
              <c:tx>
                <c:rich>
                  <a:bodyPr/>
                  <a:lstStyle/>
                  <a:p>
                    <a:r>
                      <a:rPr lang="es-ES"/>
                      <a:t>23,1%
24.950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C78-443D-AC6B-34446A047F0C}"/>
                </c:ext>
              </c:extLst>
            </c:dLbl>
            <c:dLbl>
              <c:idx val="2"/>
              <c:tx>
                <c:rich>
                  <a:bodyPr/>
                  <a:lstStyle/>
                  <a:p>
                    <a:r>
                      <a:rPr lang="es-ES"/>
                      <a:t>21,6%
10.568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C78-443D-AC6B-34446A047F0C}"/>
                </c:ext>
              </c:extLst>
            </c:dLbl>
            <c:dLbl>
              <c:idx val="3"/>
              <c:tx>
                <c:rich>
                  <a:bodyPr/>
                  <a:lstStyle/>
                  <a:p>
                    <a:r>
                      <a:rPr lang="es-ES"/>
                      <a:t>22,2%
10.937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C78-443D-AC6B-34446A047F0C}"/>
                </c:ext>
              </c:extLst>
            </c:dLbl>
            <c:dLbl>
              <c:idx val="4"/>
              <c:tx>
                <c:rich>
                  <a:bodyPr/>
                  <a:lstStyle/>
                  <a:p>
                    <a:r>
                      <a:rPr lang="es-ES"/>
                      <a:t>19,1%
9.977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C78-443D-AC6B-34446A047F0C}"/>
                </c:ext>
              </c:extLst>
            </c:dLbl>
            <c:dLbl>
              <c:idx val="5"/>
              <c:tx>
                <c:rich>
                  <a:bodyPr/>
                  <a:lstStyle/>
                  <a:p>
                    <a:r>
                      <a:rPr lang="es-ES"/>
                      <a:t>16,7%
13.910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C78-443D-AC6B-34446A047F0C}"/>
                </c:ext>
              </c:extLst>
            </c:dLbl>
            <c:dLbl>
              <c:idx val="6"/>
              <c:tx>
                <c:rich>
                  <a:bodyPr/>
                  <a:lstStyle/>
                  <a:p>
                    <a:r>
                      <a:rPr lang="es-ES"/>
                      <a:t>17,8%
33.348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C78-443D-AC6B-34446A047F0C}"/>
                </c:ext>
              </c:extLst>
            </c:dLbl>
            <c:dLbl>
              <c:idx val="7"/>
              <c:tx>
                <c:rich>
                  <a:bodyPr/>
                  <a:lstStyle/>
                  <a:p>
                    <a:r>
                      <a:rPr lang="es-ES"/>
                      <a:t>20,3%
68.465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C78-443D-AC6B-34446A047F0C}"/>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852</c:v>
              </c:pt>
              <c:pt idx="1">
                <c:v>24950</c:v>
              </c:pt>
              <c:pt idx="2">
                <c:v>10568</c:v>
              </c:pt>
              <c:pt idx="3">
                <c:v>10937</c:v>
              </c:pt>
              <c:pt idx="4">
                <c:v>9977</c:v>
              </c:pt>
              <c:pt idx="5">
                <c:v>13910</c:v>
              </c:pt>
              <c:pt idx="6">
                <c:v>33348</c:v>
              </c:pt>
              <c:pt idx="7">
                <c:v>68465</c:v>
              </c:pt>
            </c:numLit>
          </c:val>
          <c:extLst>
            <c:ext xmlns:c16="http://schemas.microsoft.com/office/drawing/2014/chart" uri="{C3380CC4-5D6E-409C-BE32-E72D297353CC}">
              <c16:uniqueId val="{0000001B-3C78-443D-AC6B-34446A047F0C}"/>
            </c:ext>
          </c:extLst>
        </c:ser>
        <c:dLbls>
          <c:showLegendKey val="0"/>
          <c:showVal val="0"/>
          <c:showCatName val="0"/>
          <c:showSerName val="0"/>
          <c:showPercent val="0"/>
          <c:showBubbleSize val="0"/>
        </c:dLbls>
        <c:gapWidth val="40"/>
        <c:overlap val="100"/>
        <c:axId val="646627263"/>
        <c:axId val="646629183"/>
      </c:barChart>
      <c:catAx>
        <c:axId val="64662726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629183"/>
        <c:crosses val="autoZero"/>
        <c:auto val="1"/>
        <c:lblAlgn val="ctr"/>
        <c:lblOffset val="100"/>
        <c:noMultiLvlLbl val="0"/>
      </c:catAx>
      <c:valAx>
        <c:axId val="64662918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62726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Mujeres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32,5%
618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27-44F3-AA9B-1DF1F170EB7D}"/>
                </c:ext>
              </c:extLst>
            </c:dLbl>
            <c:dLbl>
              <c:idx val="1"/>
              <c:tx>
                <c:rich>
                  <a:bodyPr/>
                  <a:lstStyle/>
                  <a:p>
                    <a:r>
                      <a:rPr lang="es-ES"/>
                      <a:t>29,5%
11.375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27-44F3-AA9B-1DF1F170EB7D}"/>
                </c:ext>
              </c:extLst>
            </c:dLbl>
            <c:dLbl>
              <c:idx val="2"/>
              <c:tx>
                <c:rich>
                  <a:bodyPr/>
                  <a:lstStyle/>
                  <a:p>
                    <a:r>
                      <a:rPr lang="es-ES"/>
                      <a:t>27,2%
6.500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27-44F3-AA9B-1DF1F170EB7D}"/>
                </c:ext>
              </c:extLst>
            </c:dLbl>
            <c:dLbl>
              <c:idx val="3"/>
              <c:tx>
                <c:rich>
                  <a:bodyPr/>
                  <a:lstStyle/>
                  <a:p>
                    <a:r>
                      <a:rPr lang="es-ES"/>
                      <a:t>27,7%
8.752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27-44F3-AA9B-1DF1F170EB7D}"/>
                </c:ext>
              </c:extLst>
            </c:dLbl>
            <c:dLbl>
              <c:idx val="4"/>
              <c:tx>
                <c:rich>
                  <a:bodyPr/>
                  <a:lstStyle/>
                  <a:p>
                    <a:r>
                      <a:rPr lang="es-ES"/>
                      <a:t>22,9%
8.801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27-44F3-AA9B-1DF1F170EB7D}"/>
                </c:ext>
              </c:extLst>
            </c:dLbl>
            <c:dLbl>
              <c:idx val="5"/>
              <c:tx>
                <c:rich>
                  <a:bodyPr/>
                  <a:lstStyle/>
                  <a:p>
                    <a:r>
                      <a:rPr lang="es-ES"/>
                      <a:t>19,4%
12.514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27-44F3-AA9B-1DF1F170EB7D}"/>
                </c:ext>
              </c:extLst>
            </c:dLbl>
            <c:dLbl>
              <c:idx val="6"/>
              <c:tx>
                <c:rich>
                  <a:bodyPr/>
                  <a:lstStyle/>
                  <a:p>
                    <a:r>
                      <a:rPr lang="es-ES"/>
                      <a:t>19,3%
43.612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27-44F3-AA9B-1DF1F170EB7D}"/>
                </c:ext>
              </c:extLst>
            </c:dLbl>
            <c:dLbl>
              <c:idx val="7"/>
              <c:tx>
                <c:rich>
                  <a:bodyPr/>
                  <a:lstStyle/>
                  <a:p>
                    <a:r>
                      <a:rPr lang="es-ES"/>
                      <a:t>28,2%
205.363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727-44F3-AA9B-1DF1F170EB7D}"/>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618</c:v>
              </c:pt>
              <c:pt idx="1">
                <c:v>11375</c:v>
              </c:pt>
              <c:pt idx="2">
                <c:v>6500</c:v>
              </c:pt>
              <c:pt idx="3">
                <c:v>8752</c:v>
              </c:pt>
              <c:pt idx="4">
                <c:v>8801</c:v>
              </c:pt>
              <c:pt idx="5">
                <c:v>12514</c:v>
              </c:pt>
              <c:pt idx="6">
                <c:v>43612</c:v>
              </c:pt>
              <c:pt idx="7">
                <c:v>205363</c:v>
              </c:pt>
            </c:numLit>
          </c:val>
          <c:extLst>
            <c:ext xmlns:c16="http://schemas.microsoft.com/office/drawing/2014/chart" uri="{C3380CC4-5D6E-409C-BE32-E72D297353CC}">
              <c16:uniqueId val="{00000000-A727-44F3-AA9B-1DF1F170EB7D}"/>
            </c:ext>
          </c:extLst>
        </c:ser>
        <c:ser>
          <c:idx val="1"/>
          <c:order val="1"/>
          <c:tx>
            <c:v>Grado II</c:v>
          </c:tx>
          <c:spPr>
            <a:solidFill>
              <a:srgbClr val="8E63A9"/>
            </a:solidFill>
            <a:ln w="9525">
              <a:solidFill>
                <a:srgbClr val="000000"/>
              </a:solidFill>
            </a:ln>
          </c:spPr>
          <c:invertIfNegative val="0"/>
          <c:dLbls>
            <c:dLbl>
              <c:idx val="0"/>
              <c:tx>
                <c:rich>
                  <a:bodyPr/>
                  <a:lstStyle/>
                  <a:p>
                    <a:r>
                      <a:rPr lang="es-ES"/>
                      <a:t>48,3%
917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727-44F3-AA9B-1DF1F170EB7D}"/>
                </c:ext>
              </c:extLst>
            </c:dLbl>
            <c:dLbl>
              <c:idx val="1"/>
              <c:tx>
                <c:rich>
                  <a:bodyPr/>
                  <a:lstStyle/>
                  <a:p>
                    <a:r>
                      <a:rPr lang="es-ES"/>
                      <a:t>38,2%
14.741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727-44F3-AA9B-1DF1F170EB7D}"/>
                </c:ext>
              </c:extLst>
            </c:dLbl>
            <c:dLbl>
              <c:idx val="2"/>
              <c:tx>
                <c:rich>
                  <a:bodyPr/>
                  <a:lstStyle/>
                  <a:p>
                    <a:r>
                      <a:rPr lang="es-ES"/>
                      <a:t>36,4%
8.695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727-44F3-AA9B-1DF1F170EB7D}"/>
                </c:ext>
              </c:extLst>
            </c:dLbl>
            <c:dLbl>
              <c:idx val="3"/>
              <c:tx>
                <c:rich>
                  <a:bodyPr/>
                  <a:lstStyle/>
                  <a:p>
                    <a:r>
                      <a:rPr lang="es-ES"/>
                      <a:t>37,6%
11.915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727-44F3-AA9B-1DF1F170EB7D}"/>
                </c:ext>
              </c:extLst>
            </c:dLbl>
            <c:dLbl>
              <c:idx val="4"/>
              <c:tx>
                <c:rich>
                  <a:bodyPr/>
                  <a:lstStyle/>
                  <a:p>
                    <a:r>
                      <a:rPr lang="es-ES"/>
                      <a:t>36,2%
13.892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727-44F3-AA9B-1DF1F170EB7D}"/>
                </c:ext>
              </c:extLst>
            </c:dLbl>
            <c:dLbl>
              <c:idx val="5"/>
              <c:tx>
                <c:rich>
                  <a:bodyPr/>
                  <a:lstStyle/>
                  <a:p>
                    <a:r>
                      <a:rPr lang="es-ES"/>
                      <a:t>36,6%
23.665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727-44F3-AA9B-1DF1F170EB7D}"/>
                </c:ext>
              </c:extLst>
            </c:dLbl>
            <c:dLbl>
              <c:idx val="6"/>
              <c:tx>
                <c:rich>
                  <a:bodyPr/>
                  <a:lstStyle/>
                  <a:p>
                    <a:r>
                      <a:rPr lang="es-ES"/>
                      <a:t>34,4%
77.869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727-44F3-AA9B-1DF1F170EB7D}"/>
                </c:ext>
              </c:extLst>
            </c:dLbl>
            <c:dLbl>
              <c:idx val="7"/>
              <c:tx>
                <c:rich>
                  <a:bodyPr/>
                  <a:lstStyle/>
                  <a:p>
                    <a:r>
                      <a:rPr lang="es-ES"/>
                      <a:t>37,0%
269.430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727-44F3-AA9B-1DF1F170EB7D}"/>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917</c:v>
              </c:pt>
              <c:pt idx="1">
                <c:v>14741</c:v>
              </c:pt>
              <c:pt idx="2">
                <c:v>8695</c:v>
              </c:pt>
              <c:pt idx="3">
                <c:v>11915</c:v>
              </c:pt>
              <c:pt idx="4">
                <c:v>13892</c:v>
              </c:pt>
              <c:pt idx="5">
                <c:v>23665</c:v>
              </c:pt>
              <c:pt idx="6">
                <c:v>77869</c:v>
              </c:pt>
              <c:pt idx="7">
                <c:v>269430</c:v>
              </c:pt>
            </c:numLit>
          </c:val>
          <c:extLst>
            <c:ext xmlns:c16="http://schemas.microsoft.com/office/drawing/2014/chart" uri="{C3380CC4-5D6E-409C-BE32-E72D297353CC}">
              <c16:uniqueId val="{00000009-A727-44F3-AA9B-1DF1F170EB7D}"/>
            </c:ext>
          </c:extLst>
        </c:ser>
        <c:ser>
          <c:idx val="2"/>
          <c:order val="2"/>
          <c:tx>
            <c:v>Grado I</c:v>
          </c:tx>
          <c:spPr>
            <a:solidFill>
              <a:srgbClr val="DECEE8"/>
            </a:solidFill>
            <a:ln w="9525">
              <a:solidFill>
                <a:srgbClr val="000000"/>
              </a:solidFill>
            </a:ln>
          </c:spPr>
          <c:invertIfNegative val="0"/>
          <c:dLbls>
            <c:dLbl>
              <c:idx val="0"/>
              <c:tx>
                <c:rich>
                  <a:bodyPr/>
                  <a:lstStyle/>
                  <a:p>
                    <a:r>
                      <a:rPr lang="es-ES"/>
                      <a:t>19,2%
365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727-44F3-AA9B-1DF1F170EB7D}"/>
                </c:ext>
              </c:extLst>
            </c:dLbl>
            <c:dLbl>
              <c:idx val="1"/>
              <c:tx>
                <c:rich>
                  <a:bodyPr/>
                  <a:lstStyle/>
                  <a:p>
                    <a:r>
                      <a:rPr lang="es-ES"/>
                      <a:t>32,3%
12.475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727-44F3-AA9B-1DF1F170EB7D}"/>
                </c:ext>
              </c:extLst>
            </c:dLbl>
            <c:dLbl>
              <c:idx val="2"/>
              <c:tx>
                <c:rich>
                  <a:bodyPr/>
                  <a:lstStyle/>
                  <a:p>
                    <a:r>
                      <a:rPr lang="es-ES"/>
                      <a:t>36,4%
8.689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727-44F3-AA9B-1DF1F170EB7D}"/>
                </c:ext>
              </c:extLst>
            </c:dLbl>
            <c:dLbl>
              <c:idx val="3"/>
              <c:tx>
                <c:rich>
                  <a:bodyPr/>
                  <a:lstStyle/>
                  <a:p>
                    <a:r>
                      <a:rPr lang="es-ES"/>
                      <a:t>34,7%
10.982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727-44F3-AA9B-1DF1F170EB7D}"/>
                </c:ext>
              </c:extLst>
            </c:dLbl>
            <c:dLbl>
              <c:idx val="4"/>
              <c:tx>
                <c:rich>
                  <a:bodyPr/>
                  <a:lstStyle/>
                  <a:p>
                    <a:r>
                      <a:rPr lang="es-ES"/>
                      <a:t>40,8%
15.660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727-44F3-AA9B-1DF1F170EB7D}"/>
                </c:ext>
              </c:extLst>
            </c:dLbl>
            <c:dLbl>
              <c:idx val="5"/>
              <c:tx>
                <c:rich>
                  <a:bodyPr/>
                  <a:lstStyle/>
                  <a:p>
                    <a:r>
                      <a:rPr lang="es-ES"/>
                      <a:t>44,0%
28.445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727-44F3-AA9B-1DF1F170EB7D}"/>
                </c:ext>
              </c:extLst>
            </c:dLbl>
            <c:dLbl>
              <c:idx val="6"/>
              <c:tx>
                <c:rich>
                  <a:bodyPr/>
                  <a:lstStyle/>
                  <a:p>
                    <a:r>
                      <a:rPr lang="es-ES"/>
                      <a:t>46,3%
104.893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727-44F3-AA9B-1DF1F170EB7D}"/>
                </c:ext>
              </c:extLst>
            </c:dLbl>
            <c:dLbl>
              <c:idx val="7"/>
              <c:tx>
                <c:rich>
                  <a:bodyPr/>
                  <a:lstStyle/>
                  <a:p>
                    <a:r>
                      <a:rPr lang="es-ES"/>
                      <a:t>34,9%
254.060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727-44F3-AA9B-1DF1F170EB7D}"/>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365</c:v>
              </c:pt>
              <c:pt idx="1">
                <c:v>12475</c:v>
              </c:pt>
              <c:pt idx="2">
                <c:v>8689</c:v>
              </c:pt>
              <c:pt idx="3">
                <c:v>10982</c:v>
              </c:pt>
              <c:pt idx="4">
                <c:v>15660</c:v>
              </c:pt>
              <c:pt idx="5">
                <c:v>28445</c:v>
              </c:pt>
              <c:pt idx="6">
                <c:v>104893</c:v>
              </c:pt>
              <c:pt idx="7">
                <c:v>254060</c:v>
              </c:pt>
            </c:numLit>
          </c:val>
          <c:extLst>
            <c:ext xmlns:c16="http://schemas.microsoft.com/office/drawing/2014/chart" uri="{C3380CC4-5D6E-409C-BE32-E72D297353CC}">
              <c16:uniqueId val="{00000012-A727-44F3-AA9B-1DF1F170EB7D}"/>
            </c:ext>
          </c:extLst>
        </c:ser>
        <c:dLbls>
          <c:showLegendKey val="0"/>
          <c:showVal val="0"/>
          <c:showCatName val="0"/>
          <c:showSerName val="0"/>
          <c:showPercent val="0"/>
          <c:showBubbleSize val="0"/>
        </c:dLbls>
        <c:gapWidth val="40"/>
        <c:overlap val="100"/>
        <c:axId val="646629663"/>
        <c:axId val="646622943"/>
      </c:barChart>
      <c:catAx>
        <c:axId val="64662966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622943"/>
        <c:crosses val="autoZero"/>
        <c:auto val="1"/>
        <c:lblAlgn val="ctr"/>
        <c:lblOffset val="100"/>
        <c:noMultiLvlLbl val="0"/>
      </c:catAx>
      <c:valAx>
        <c:axId val="64662294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62966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Hombres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34,8%
852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D0-4996-A04D-6736ADE09DF7}"/>
                </c:ext>
              </c:extLst>
            </c:dLbl>
            <c:dLbl>
              <c:idx val="1"/>
              <c:tx>
                <c:rich>
                  <a:bodyPr/>
                  <a:lstStyle/>
                  <a:p>
                    <a:r>
                      <a:rPr lang="es-ES"/>
                      <a:t>27,8%
24.950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D0-4996-A04D-6736ADE09DF7}"/>
                </c:ext>
              </c:extLst>
            </c:dLbl>
            <c:dLbl>
              <c:idx val="2"/>
              <c:tx>
                <c:rich>
                  <a:bodyPr/>
                  <a:lstStyle/>
                  <a:p>
                    <a:r>
                      <a:rPr lang="es-ES"/>
                      <a:t>26,7%
10.568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D0-4996-A04D-6736ADE09DF7}"/>
                </c:ext>
              </c:extLst>
            </c:dLbl>
            <c:dLbl>
              <c:idx val="3"/>
              <c:tx>
                <c:rich>
                  <a:bodyPr/>
                  <a:lstStyle/>
                  <a:p>
                    <a:r>
                      <a:rPr lang="es-ES"/>
                      <a:t>26,0%
10.937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D0-4996-A04D-6736ADE09DF7}"/>
                </c:ext>
              </c:extLst>
            </c:dLbl>
            <c:dLbl>
              <c:idx val="4"/>
              <c:tx>
                <c:rich>
                  <a:bodyPr/>
                  <a:lstStyle/>
                  <a:p>
                    <a:r>
                      <a:rPr lang="es-ES"/>
                      <a:t>22,8%
9.977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D0-4996-A04D-6736ADE09DF7}"/>
                </c:ext>
              </c:extLst>
            </c:dLbl>
            <c:dLbl>
              <c:idx val="5"/>
              <c:tx>
                <c:rich>
                  <a:bodyPr/>
                  <a:lstStyle/>
                  <a:p>
                    <a:r>
                      <a:rPr lang="es-ES"/>
                      <a:t>20,8%
13.910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D0-4996-A04D-6736ADE09DF7}"/>
                </c:ext>
              </c:extLst>
            </c:dLbl>
            <c:dLbl>
              <c:idx val="6"/>
              <c:tx>
                <c:rich>
                  <a:bodyPr/>
                  <a:lstStyle/>
                  <a:p>
                    <a:r>
                      <a:rPr lang="es-ES"/>
                      <a:t>22,9%
33.348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D0-4996-A04D-6736ADE09DF7}"/>
                </c:ext>
              </c:extLst>
            </c:dLbl>
            <c:dLbl>
              <c:idx val="7"/>
              <c:tx>
                <c:rich>
                  <a:bodyPr/>
                  <a:lstStyle/>
                  <a:p>
                    <a:r>
                      <a:rPr lang="es-ES"/>
                      <a:t>25,4%
68.465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D0-4996-A04D-6736ADE09DF7}"/>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852</c:v>
              </c:pt>
              <c:pt idx="1">
                <c:v>24950</c:v>
              </c:pt>
              <c:pt idx="2">
                <c:v>10568</c:v>
              </c:pt>
              <c:pt idx="3">
                <c:v>10937</c:v>
              </c:pt>
              <c:pt idx="4">
                <c:v>9977</c:v>
              </c:pt>
              <c:pt idx="5">
                <c:v>13910</c:v>
              </c:pt>
              <c:pt idx="6">
                <c:v>33348</c:v>
              </c:pt>
              <c:pt idx="7">
                <c:v>68465</c:v>
              </c:pt>
            </c:numLit>
          </c:val>
          <c:extLst>
            <c:ext xmlns:c16="http://schemas.microsoft.com/office/drawing/2014/chart" uri="{C3380CC4-5D6E-409C-BE32-E72D297353CC}">
              <c16:uniqueId val="{00000000-62D0-4996-A04D-6736ADE09DF7}"/>
            </c:ext>
          </c:extLst>
        </c:ser>
        <c:ser>
          <c:idx val="1"/>
          <c:order val="1"/>
          <c:tx>
            <c:v>Grado II</c:v>
          </c:tx>
          <c:spPr>
            <a:solidFill>
              <a:srgbClr val="8E63A9"/>
            </a:solidFill>
            <a:ln w="9525">
              <a:solidFill>
                <a:srgbClr val="000000"/>
              </a:solidFill>
            </a:ln>
          </c:spPr>
          <c:invertIfNegative val="0"/>
          <c:dLbls>
            <c:dLbl>
              <c:idx val="0"/>
              <c:tx>
                <c:rich>
                  <a:bodyPr/>
                  <a:lstStyle/>
                  <a:p>
                    <a:r>
                      <a:rPr lang="es-ES"/>
                      <a:t>45,0%
1.102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D0-4996-A04D-6736ADE09DF7}"/>
                </c:ext>
              </c:extLst>
            </c:dLbl>
            <c:dLbl>
              <c:idx val="1"/>
              <c:tx>
                <c:rich>
                  <a:bodyPr/>
                  <a:lstStyle/>
                  <a:p>
                    <a:r>
                      <a:rPr lang="es-ES"/>
                      <a:t>40,9%
36.784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2D0-4996-A04D-6736ADE09DF7}"/>
                </c:ext>
              </c:extLst>
            </c:dLbl>
            <c:dLbl>
              <c:idx val="2"/>
              <c:tx>
                <c:rich>
                  <a:bodyPr/>
                  <a:lstStyle/>
                  <a:p>
                    <a:r>
                      <a:rPr lang="es-ES"/>
                      <a:t>35,6%
14.119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2D0-4996-A04D-6736ADE09DF7}"/>
                </c:ext>
              </c:extLst>
            </c:dLbl>
            <c:dLbl>
              <c:idx val="3"/>
              <c:tx>
                <c:rich>
                  <a:bodyPr/>
                  <a:lstStyle/>
                  <a:p>
                    <a:r>
                      <a:rPr lang="es-ES"/>
                      <a:t>37,5%
15.753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2D0-4996-A04D-6736ADE09DF7}"/>
                </c:ext>
              </c:extLst>
            </c:dLbl>
            <c:dLbl>
              <c:idx val="4"/>
              <c:tx>
                <c:rich>
                  <a:bodyPr/>
                  <a:lstStyle/>
                  <a:p>
                    <a:r>
                      <a:rPr lang="es-ES"/>
                      <a:t>37,3%
16.288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2D0-4996-A04D-6736ADE09DF7}"/>
                </c:ext>
              </c:extLst>
            </c:dLbl>
            <c:dLbl>
              <c:idx val="5"/>
              <c:tx>
                <c:rich>
                  <a:bodyPr/>
                  <a:lstStyle/>
                  <a:p>
                    <a:r>
                      <a:rPr lang="es-ES"/>
                      <a:t>38,1%
25.506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2D0-4996-A04D-6736ADE09DF7}"/>
                </c:ext>
              </c:extLst>
            </c:dLbl>
            <c:dLbl>
              <c:idx val="6"/>
              <c:tx>
                <c:rich>
                  <a:bodyPr/>
                  <a:lstStyle/>
                  <a:p>
                    <a:r>
                      <a:rPr lang="es-ES"/>
                      <a:t>37,3%
54.246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2D0-4996-A04D-6736ADE09DF7}"/>
                </c:ext>
              </c:extLst>
            </c:dLbl>
            <c:dLbl>
              <c:idx val="7"/>
              <c:tx>
                <c:rich>
                  <a:bodyPr/>
                  <a:lstStyle/>
                  <a:p>
                    <a:r>
                      <a:rPr lang="es-ES"/>
                      <a:t>36,2%
97.606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2D0-4996-A04D-6736ADE09DF7}"/>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1102</c:v>
              </c:pt>
              <c:pt idx="1">
                <c:v>36784</c:v>
              </c:pt>
              <c:pt idx="2">
                <c:v>14119</c:v>
              </c:pt>
              <c:pt idx="3">
                <c:v>15753</c:v>
              </c:pt>
              <c:pt idx="4">
                <c:v>16288</c:v>
              </c:pt>
              <c:pt idx="5">
                <c:v>25506</c:v>
              </c:pt>
              <c:pt idx="6">
                <c:v>54246</c:v>
              </c:pt>
              <c:pt idx="7">
                <c:v>97606</c:v>
              </c:pt>
            </c:numLit>
          </c:val>
          <c:extLst>
            <c:ext xmlns:c16="http://schemas.microsoft.com/office/drawing/2014/chart" uri="{C3380CC4-5D6E-409C-BE32-E72D297353CC}">
              <c16:uniqueId val="{00000009-62D0-4996-A04D-6736ADE09DF7}"/>
            </c:ext>
          </c:extLst>
        </c:ser>
        <c:ser>
          <c:idx val="2"/>
          <c:order val="2"/>
          <c:tx>
            <c:v>Grado I</c:v>
          </c:tx>
          <c:spPr>
            <a:solidFill>
              <a:srgbClr val="DECEE8"/>
            </a:solidFill>
            <a:ln w="9525">
              <a:solidFill>
                <a:srgbClr val="000000"/>
              </a:solidFill>
            </a:ln>
          </c:spPr>
          <c:invertIfNegative val="0"/>
          <c:dLbls>
            <c:dLbl>
              <c:idx val="0"/>
              <c:tx>
                <c:rich>
                  <a:bodyPr/>
                  <a:lstStyle/>
                  <a:p>
                    <a:r>
                      <a:rPr lang="es-ES"/>
                      <a:t>20,2%
495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2D0-4996-A04D-6736ADE09DF7}"/>
                </c:ext>
              </c:extLst>
            </c:dLbl>
            <c:dLbl>
              <c:idx val="1"/>
              <c:tx>
                <c:rich>
                  <a:bodyPr/>
                  <a:lstStyle/>
                  <a:p>
                    <a:r>
                      <a:rPr lang="es-ES"/>
                      <a:t>31,3%
28.115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2D0-4996-A04D-6736ADE09DF7}"/>
                </c:ext>
              </c:extLst>
            </c:dLbl>
            <c:dLbl>
              <c:idx val="2"/>
              <c:tx>
                <c:rich>
                  <a:bodyPr/>
                  <a:lstStyle/>
                  <a:p>
                    <a:r>
                      <a:rPr lang="es-ES"/>
                      <a:t>37,7%
14.960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2D0-4996-A04D-6736ADE09DF7}"/>
                </c:ext>
              </c:extLst>
            </c:dLbl>
            <c:dLbl>
              <c:idx val="3"/>
              <c:tx>
                <c:rich>
                  <a:bodyPr/>
                  <a:lstStyle/>
                  <a:p>
                    <a:r>
                      <a:rPr lang="es-ES"/>
                      <a:t>36,5%
15.332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2D0-4996-A04D-6736ADE09DF7}"/>
                </c:ext>
              </c:extLst>
            </c:dLbl>
            <c:dLbl>
              <c:idx val="4"/>
              <c:tx>
                <c:rich>
                  <a:bodyPr/>
                  <a:lstStyle/>
                  <a:p>
                    <a:r>
                      <a:rPr lang="es-ES"/>
                      <a:t>39,9%
17.436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2D0-4996-A04D-6736ADE09DF7}"/>
                </c:ext>
              </c:extLst>
            </c:dLbl>
            <c:dLbl>
              <c:idx val="5"/>
              <c:tx>
                <c:rich>
                  <a:bodyPr/>
                  <a:lstStyle/>
                  <a:p>
                    <a:r>
                      <a:rPr lang="es-ES"/>
                      <a:t>41,1%
27.551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2D0-4996-A04D-6736ADE09DF7}"/>
                </c:ext>
              </c:extLst>
            </c:dLbl>
            <c:dLbl>
              <c:idx val="6"/>
              <c:tx>
                <c:rich>
                  <a:bodyPr/>
                  <a:lstStyle/>
                  <a:p>
                    <a:r>
                      <a:rPr lang="es-ES"/>
                      <a:t>39,8%
58.023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2D0-4996-A04D-6736ADE09DF7}"/>
                </c:ext>
              </c:extLst>
            </c:dLbl>
            <c:dLbl>
              <c:idx val="7"/>
              <c:tx>
                <c:rich>
                  <a:bodyPr/>
                  <a:lstStyle/>
                  <a:p>
                    <a:r>
                      <a:rPr lang="es-ES"/>
                      <a:t>38,4%
103.308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2D0-4996-A04D-6736ADE09DF7}"/>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495</c:v>
              </c:pt>
              <c:pt idx="1">
                <c:v>28115</c:v>
              </c:pt>
              <c:pt idx="2">
                <c:v>14960</c:v>
              </c:pt>
              <c:pt idx="3">
                <c:v>15332</c:v>
              </c:pt>
              <c:pt idx="4">
                <c:v>17436</c:v>
              </c:pt>
              <c:pt idx="5">
                <c:v>27551</c:v>
              </c:pt>
              <c:pt idx="6">
                <c:v>58023</c:v>
              </c:pt>
              <c:pt idx="7">
                <c:v>103308</c:v>
              </c:pt>
            </c:numLit>
          </c:val>
          <c:extLst>
            <c:ext xmlns:c16="http://schemas.microsoft.com/office/drawing/2014/chart" uri="{C3380CC4-5D6E-409C-BE32-E72D297353CC}">
              <c16:uniqueId val="{00000012-62D0-4996-A04D-6736ADE09DF7}"/>
            </c:ext>
          </c:extLst>
        </c:ser>
        <c:dLbls>
          <c:showLegendKey val="0"/>
          <c:showVal val="0"/>
          <c:showCatName val="0"/>
          <c:showSerName val="0"/>
          <c:showPercent val="0"/>
          <c:showBubbleSize val="0"/>
        </c:dLbls>
        <c:gapWidth val="40"/>
        <c:overlap val="100"/>
        <c:axId val="646514943"/>
        <c:axId val="646506303"/>
      </c:barChart>
      <c:catAx>
        <c:axId val="6465149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06303"/>
        <c:crosses val="autoZero"/>
        <c:auto val="1"/>
        <c:lblAlgn val="ctr"/>
        <c:lblOffset val="100"/>
        <c:noMultiLvlLbl val="0"/>
      </c:catAx>
      <c:valAx>
        <c:axId val="64650630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1494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0118-45DD-A1BA-7DE0033AF647}"/>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81.182694665327944</c:v>
              </c:pt>
              <c:pt idx="1">
                <c:v>42.980697466816906</c:v>
              </c:pt>
              <c:pt idx="2">
                <c:v>61.82316927725212</c:v>
              </c:pt>
              <c:pt idx="3">
                <c:v>52.502716653083404</c:v>
              </c:pt>
              <c:pt idx="4">
                <c:v>29.643162480153077</c:v>
              </c:pt>
              <c:pt idx="5">
                <c:v>66.382951075303765</c:v>
              </c:pt>
              <c:pt idx="6">
                <c:v>50.451277428433222</c:v>
              </c:pt>
              <c:pt idx="7">
                <c:v>69.887092843798229</c:v>
              </c:pt>
              <c:pt idx="8">
                <c:v>40.315433511472428</c:v>
              </c:pt>
              <c:pt idx="9">
                <c:v>41.211647717044571</c:v>
              </c:pt>
              <c:pt idx="10">
                <c:v>38.392099030254272</c:v>
              </c:pt>
              <c:pt idx="11">
                <c:v>60.796148953682689</c:v>
              </c:pt>
              <c:pt idx="12">
                <c:v>69.90221013176324</c:v>
              </c:pt>
              <c:pt idx="13">
                <c:v>50.333119981380193</c:v>
              </c:pt>
              <c:pt idx="14">
                <c:v>46.379179785580483</c:v>
              </c:pt>
              <c:pt idx="15">
                <c:v>54.481823512166528</c:v>
              </c:pt>
              <c:pt idx="16">
                <c:v>84.620680159713629</c:v>
              </c:pt>
              <c:pt idx="17">
                <c:v>50.390625000000007</c:v>
              </c:pt>
              <c:pt idx="18">
                <c:v>69.165562913907294</c:v>
              </c:pt>
              <c:pt idx="19">
                <c:v>58.64098779539431</c:v>
              </c:pt>
            </c:numLit>
          </c:val>
          <c:extLst>
            <c:ext xmlns:c16="http://schemas.microsoft.com/office/drawing/2014/chart" uri="{C3380CC4-5D6E-409C-BE32-E72D297353CC}">
              <c16:uniqueId val="{00000000-0118-45DD-A1BA-7DE0033AF647}"/>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0118-45DD-A1BA-7DE0033AF647}"/>
              </c:ext>
            </c:extLst>
          </c:dPt>
          <c:dLbls>
            <c:dLbl>
              <c:idx val="17"/>
              <c:delete val="1"/>
              <c:extLst>
                <c:ext xmlns:c15="http://schemas.microsoft.com/office/drawing/2012/chart" uri="{CE6537A1-D6FC-4f65-9D91-7224C49458BB}"/>
                <c:ext xmlns:c16="http://schemas.microsoft.com/office/drawing/2014/chart" uri="{C3380CC4-5D6E-409C-BE32-E72D297353CC}">
                  <c16:uniqueId val="{00000003-0118-45DD-A1BA-7DE0033AF647}"/>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0.70927316950071684</c:v>
              </c:pt>
              <c:pt idx="1">
                <c:v>16.40788491651179</c:v>
              </c:pt>
              <c:pt idx="2">
                <c:v>10.290609843364869</c:v>
              </c:pt>
              <c:pt idx="3">
                <c:v>1.3803993480032599</c:v>
              </c:pt>
              <c:pt idx="4">
                <c:v>36.093921752228972</c:v>
              </c:pt>
              <c:pt idx="5">
                <c:v>2.231823793125852</c:v>
              </c:pt>
              <c:pt idx="6">
                <c:v>25.36388021634933</c:v>
              </c:pt>
              <c:pt idx="7">
                <c:v>10.193323044431811</c:v>
              </c:pt>
              <c:pt idx="8">
                <c:v>7.1206988103703646</c:v>
              </c:pt>
              <c:pt idx="9">
                <c:v>10.23027571160091</c:v>
              </c:pt>
              <c:pt idx="10">
                <c:v>44.380390579612992</c:v>
              </c:pt>
              <c:pt idx="11">
                <c:v>13.192452547826299</c:v>
              </c:pt>
              <c:pt idx="12">
                <c:v>9.9712126999506232</c:v>
              </c:pt>
              <c:pt idx="13">
                <c:v>2.474397765623181</c:v>
              </c:pt>
              <c:pt idx="14">
                <c:v>12.099956159579129</c:v>
              </c:pt>
              <c:pt idx="15">
                <c:v>1.235891234242158</c:v>
              </c:pt>
              <c:pt idx="16">
                <c:v>6.8291339666804358</c:v>
              </c:pt>
              <c:pt idx="17">
                <c:v>0</c:v>
              </c:pt>
              <c:pt idx="18">
                <c:v>0.15894039735099341</c:v>
              </c:pt>
              <c:pt idx="19">
                <c:v>9.8226443841356001</c:v>
              </c:pt>
            </c:numLit>
          </c:val>
          <c:extLst>
            <c:ext xmlns:c16="http://schemas.microsoft.com/office/drawing/2014/chart" uri="{C3380CC4-5D6E-409C-BE32-E72D297353CC}">
              <c16:uniqueId val="{00000002-0118-45DD-A1BA-7DE0033AF647}"/>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0118-45DD-A1BA-7DE0033AF647}"/>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18.105884479571031</c:v>
              </c:pt>
              <c:pt idx="1">
                <c:v>40.611417616671297</c:v>
              </c:pt>
              <c:pt idx="2">
                <c:v>27.826588216585829</c:v>
              </c:pt>
              <c:pt idx="3">
                <c:v>46.116883998913337</c:v>
              </c:pt>
              <c:pt idx="4">
                <c:v>33.758091438342227</c:v>
              </c:pt>
              <c:pt idx="5">
                <c:v>31.385225131570401</c:v>
              </c:pt>
              <c:pt idx="6">
                <c:v>22.32751418143441</c:v>
              </c:pt>
              <c:pt idx="7">
                <c:v>19.90415075948339</c:v>
              </c:pt>
              <c:pt idx="8">
                <c:v>52.537162340505468</c:v>
              </c:pt>
              <c:pt idx="9">
                <c:v>48.112718448699212</c:v>
              </c:pt>
              <c:pt idx="10">
                <c:v>17.227510390132721</c:v>
              </c:pt>
              <c:pt idx="11">
                <c:v>25.9203601626219</c:v>
              </c:pt>
              <c:pt idx="12">
                <c:v>20.09676507762013</c:v>
              </c:pt>
              <c:pt idx="13">
                <c:v>47.183754218549993</c:v>
              </c:pt>
              <c:pt idx="14">
                <c:v>41.365429835399148</c:v>
              </c:pt>
              <c:pt idx="15">
                <c:v>37.127125476399883</c:v>
              </c:pt>
              <c:pt idx="16">
                <c:v>8.5501858736059475</c:v>
              </c:pt>
              <c:pt idx="17">
                <c:v>49.609375</c:v>
              </c:pt>
              <c:pt idx="18">
                <c:v>30.67549668874172</c:v>
              </c:pt>
              <c:pt idx="19">
                <c:v>31.006443523941019</c:v>
              </c:pt>
            </c:numLit>
          </c:val>
          <c:extLst>
            <c:ext xmlns:c16="http://schemas.microsoft.com/office/drawing/2014/chart" uri="{C3380CC4-5D6E-409C-BE32-E72D297353CC}">
              <c16:uniqueId val="{00000005-0118-45DD-A1BA-7DE0033AF647}"/>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4-0118-45DD-A1BA-7DE0033AF647}"/>
              </c:ext>
            </c:extLst>
          </c:dPt>
          <c:dLbls>
            <c:dLbl>
              <c:idx val="0"/>
              <c:delete val="1"/>
              <c:extLst>
                <c:ext xmlns:c15="http://schemas.microsoft.com/office/drawing/2012/chart" uri="{CE6537A1-D6FC-4f65-9D91-7224C49458BB}"/>
                <c:ext xmlns:c16="http://schemas.microsoft.com/office/drawing/2014/chart" uri="{C3380CC4-5D6E-409C-BE32-E72D297353CC}">
                  <c16:uniqueId val="{00000008-0118-45DD-A1BA-7DE0033AF647}"/>
                </c:ext>
              </c:extLst>
            </c:dLbl>
            <c:dLbl>
              <c:idx val="1"/>
              <c:delete val="1"/>
              <c:extLst>
                <c:ext xmlns:c15="http://schemas.microsoft.com/office/drawing/2012/chart" uri="{CE6537A1-D6FC-4f65-9D91-7224C49458BB}"/>
                <c:ext xmlns:c16="http://schemas.microsoft.com/office/drawing/2014/chart" uri="{C3380CC4-5D6E-409C-BE32-E72D297353CC}">
                  <c16:uniqueId val="{00000009-0118-45DD-A1BA-7DE0033AF647}"/>
                </c:ext>
              </c:extLst>
            </c:dLbl>
            <c:dLbl>
              <c:idx val="3"/>
              <c:delete val="1"/>
              <c:extLst>
                <c:ext xmlns:c15="http://schemas.microsoft.com/office/drawing/2012/chart" uri="{CE6537A1-D6FC-4f65-9D91-7224C49458BB}"/>
                <c:ext xmlns:c16="http://schemas.microsoft.com/office/drawing/2014/chart" uri="{C3380CC4-5D6E-409C-BE32-E72D297353CC}">
                  <c16:uniqueId val="{0000000A-0118-45DD-A1BA-7DE0033AF647}"/>
                </c:ext>
              </c:extLst>
            </c:dLbl>
            <c:dLbl>
              <c:idx val="5"/>
              <c:delete val="1"/>
              <c:extLst>
                <c:ext xmlns:c15="http://schemas.microsoft.com/office/drawing/2012/chart" uri="{CE6537A1-D6FC-4f65-9D91-7224C49458BB}"/>
                <c:ext xmlns:c16="http://schemas.microsoft.com/office/drawing/2014/chart" uri="{C3380CC4-5D6E-409C-BE32-E72D297353CC}">
                  <c16:uniqueId val="{0000000B-0118-45DD-A1BA-7DE0033AF647}"/>
                </c:ext>
              </c:extLst>
            </c:dLbl>
            <c:dLbl>
              <c:idx val="7"/>
              <c:delete val="1"/>
              <c:extLst>
                <c:ext xmlns:c15="http://schemas.microsoft.com/office/drawing/2012/chart" uri="{CE6537A1-D6FC-4f65-9D91-7224C49458BB}"/>
                <c:ext xmlns:c16="http://schemas.microsoft.com/office/drawing/2014/chart" uri="{C3380CC4-5D6E-409C-BE32-E72D297353CC}">
                  <c16:uniqueId val="{0000000C-0118-45DD-A1BA-7DE0033AF647}"/>
                </c:ext>
              </c:extLst>
            </c:dLbl>
            <c:dLbl>
              <c:idx val="8"/>
              <c:delete val="1"/>
              <c:extLst>
                <c:ext xmlns:c15="http://schemas.microsoft.com/office/drawing/2012/chart" uri="{CE6537A1-D6FC-4f65-9D91-7224C49458BB}"/>
                <c:ext xmlns:c16="http://schemas.microsoft.com/office/drawing/2014/chart" uri="{C3380CC4-5D6E-409C-BE32-E72D297353CC}">
                  <c16:uniqueId val="{0000000D-0118-45DD-A1BA-7DE0033AF647}"/>
                </c:ext>
              </c:extLst>
            </c:dLbl>
            <c:dLbl>
              <c:idx val="10"/>
              <c:delete val="1"/>
              <c:extLst>
                <c:ext xmlns:c15="http://schemas.microsoft.com/office/drawing/2012/chart" uri="{CE6537A1-D6FC-4f65-9D91-7224C49458BB}"/>
                <c:ext xmlns:c16="http://schemas.microsoft.com/office/drawing/2014/chart" uri="{C3380CC4-5D6E-409C-BE32-E72D297353CC}">
                  <c16:uniqueId val="{0000000E-0118-45DD-A1BA-7DE0033AF647}"/>
                </c:ext>
              </c:extLst>
            </c:dLbl>
            <c:dLbl>
              <c:idx val="12"/>
              <c:delete val="1"/>
              <c:extLst>
                <c:ext xmlns:c15="http://schemas.microsoft.com/office/drawing/2012/chart" uri="{CE6537A1-D6FC-4f65-9D91-7224C49458BB}"/>
                <c:ext xmlns:c16="http://schemas.microsoft.com/office/drawing/2014/chart" uri="{C3380CC4-5D6E-409C-BE32-E72D297353CC}">
                  <c16:uniqueId val="{0000000F-0118-45DD-A1BA-7DE0033AF647}"/>
                </c:ext>
              </c:extLst>
            </c:dLbl>
            <c:dLbl>
              <c:idx val="13"/>
              <c:delete val="1"/>
              <c:extLst>
                <c:ext xmlns:c15="http://schemas.microsoft.com/office/drawing/2012/chart" uri="{CE6537A1-D6FC-4f65-9D91-7224C49458BB}"/>
                <c:ext xmlns:c16="http://schemas.microsoft.com/office/drawing/2014/chart" uri="{C3380CC4-5D6E-409C-BE32-E72D297353CC}">
                  <c16:uniqueId val="{00000010-0118-45DD-A1BA-7DE0033AF647}"/>
                </c:ext>
              </c:extLst>
            </c:dLbl>
            <c:dLbl>
              <c:idx val="16"/>
              <c:delete val="1"/>
              <c:extLst>
                <c:ext xmlns:c15="http://schemas.microsoft.com/office/drawing/2012/chart" uri="{CE6537A1-D6FC-4f65-9D91-7224C49458BB}"/>
                <c:ext xmlns:c16="http://schemas.microsoft.com/office/drawing/2014/chart" uri="{C3380CC4-5D6E-409C-BE32-E72D297353CC}">
                  <c16:uniqueId val="{00000011-0118-45DD-A1BA-7DE0033AF647}"/>
                </c:ext>
              </c:extLst>
            </c:dLbl>
            <c:dLbl>
              <c:idx val="17"/>
              <c:delete val="1"/>
              <c:extLst>
                <c:ext xmlns:c15="http://schemas.microsoft.com/office/drawing/2012/chart" uri="{CE6537A1-D6FC-4f65-9D91-7224C49458BB}"/>
                <c:ext xmlns:c16="http://schemas.microsoft.com/office/drawing/2014/chart" uri="{C3380CC4-5D6E-409C-BE32-E72D297353CC}">
                  <c16:uniqueId val="{00000012-0118-45DD-A1BA-7DE0033AF647}"/>
                </c:ext>
              </c:extLst>
            </c:dLbl>
            <c:dLbl>
              <c:idx val="18"/>
              <c:delete val="1"/>
              <c:extLst>
                <c:ext xmlns:c15="http://schemas.microsoft.com/office/drawing/2012/chart" uri="{CE6537A1-D6FC-4f65-9D91-7224C49458BB}"/>
                <c:ext xmlns:c16="http://schemas.microsoft.com/office/drawing/2014/chart" uri="{C3380CC4-5D6E-409C-BE32-E72D297353CC}">
                  <c16:uniqueId val="{00000013-0118-45DD-A1BA-7DE0033AF647}"/>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2.147685600304971E-3</c:v>
              </c:pt>
              <c:pt idx="1">
                <c:v>0</c:v>
              </c:pt>
              <c:pt idx="2">
                <c:v>5.9632662797169438E-2</c:v>
              </c:pt>
              <c:pt idx="3">
                <c:v>0</c:v>
              </c:pt>
              <c:pt idx="4">
                <c:v>0.50482432927573995</c:v>
              </c:pt>
              <c:pt idx="5">
                <c:v>0</c:v>
              </c:pt>
              <c:pt idx="6">
                <c:v>1.8573281737830349</c:v>
              </c:pt>
              <c:pt idx="7">
                <c:v>1.543335228657298E-2</c:v>
              </c:pt>
              <c:pt idx="8">
                <c:v>2.6705337651731342E-2</c:v>
              </c:pt>
              <c:pt idx="9">
                <c:v>0.44535812265529928</c:v>
              </c:pt>
              <c:pt idx="10">
                <c:v>0</c:v>
              </c:pt>
              <c:pt idx="11">
                <c:v>9.1038335869104328E-2</c:v>
              </c:pt>
              <c:pt idx="12">
                <c:v>2.9812090666020741E-2</c:v>
              </c:pt>
              <c:pt idx="13">
                <c:v>8.7280344466426161E-3</c:v>
              </c:pt>
              <c:pt idx="14">
                <c:v>0.1554342194412339</c:v>
              </c:pt>
              <c:pt idx="15">
                <c:v>7.1551597771914386</c:v>
              </c:pt>
              <c:pt idx="16">
                <c:v>0</c:v>
              </c:pt>
              <c:pt idx="17">
                <c:v>0</c:v>
              </c:pt>
              <c:pt idx="18">
                <c:v>0</c:v>
              </c:pt>
              <c:pt idx="19">
                <c:v>0.52992429652906725</c:v>
              </c:pt>
            </c:numLit>
          </c:val>
          <c:extLst>
            <c:ext xmlns:c16="http://schemas.microsoft.com/office/drawing/2014/chart" uri="{C3380CC4-5D6E-409C-BE32-E72D297353CC}">
              <c16:uniqueId val="{00000007-0118-45DD-A1BA-7DE0033AF647}"/>
            </c:ext>
          </c:extLst>
        </c:ser>
        <c:dLbls>
          <c:showLegendKey val="0"/>
          <c:showVal val="0"/>
          <c:showCatName val="0"/>
          <c:showSerName val="0"/>
          <c:showPercent val="0"/>
          <c:showBubbleSize val="0"/>
        </c:dLbls>
        <c:gapWidth val="40"/>
        <c:overlap val="100"/>
        <c:axId val="646508703"/>
        <c:axId val="646512543"/>
      </c:barChart>
      <c:catAx>
        <c:axId val="6465087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12543"/>
        <c:crosses val="autoZero"/>
        <c:auto val="1"/>
        <c:lblAlgn val="ctr"/>
        <c:lblOffset val="100"/>
        <c:noMultiLvlLbl val="0"/>
      </c:catAx>
      <c:valAx>
        <c:axId val="64651254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0870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DBC0-4F8B-8EB4-36BDBD6344A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76.294366404069606</c:v>
              </c:pt>
              <c:pt idx="1">
                <c:v>44.766090734566035</c:v>
              </c:pt>
              <c:pt idx="2">
                <c:v>58.74780573434758</c:v>
              </c:pt>
              <c:pt idx="3">
                <c:v>56.93407211113788</c:v>
              </c:pt>
              <c:pt idx="4">
                <c:v>31.66616359794747</c:v>
              </c:pt>
              <c:pt idx="5">
                <c:v>70.949655414087132</c:v>
              </c:pt>
              <c:pt idx="6">
                <c:v>45.253720113693355</c:v>
              </c:pt>
              <c:pt idx="7">
                <c:v>63.838587374393512</c:v>
              </c:pt>
              <c:pt idx="8">
                <c:v>48.76096137863189</c:v>
              </c:pt>
              <c:pt idx="9">
                <c:v>41.99946069839558</c:v>
              </c:pt>
              <c:pt idx="10">
                <c:v>42.398904346572479</c:v>
              </c:pt>
              <c:pt idx="11">
                <c:v>63.31861662987491</c:v>
              </c:pt>
              <c:pt idx="12">
                <c:v>67.689435642142541</c:v>
              </c:pt>
              <c:pt idx="13">
                <c:v>50.23387359947786</c:v>
              </c:pt>
              <c:pt idx="14">
                <c:v>50.689741660396287</c:v>
              </c:pt>
              <c:pt idx="15">
                <c:v>60.307191617717102</c:v>
              </c:pt>
              <c:pt idx="16">
                <c:v>72.176656151419564</c:v>
              </c:pt>
              <c:pt idx="17">
                <c:v>50.64377682403434</c:v>
              </c:pt>
              <c:pt idx="18">
                <c:v>62.155591572123186</c:v>
              </c:pt>
              <c:pt idx="19">
                <c:v>58.272079296135438</c:v>
              </c:pt>
            </c:numLit>
          </c:val>
          <c:extLst>
            <c:ext xmlns:c16="http://schemas.microsoft.com/office/drawing/2014/chart" uri="{C3380CC4-5D6E-409C-BE32-E72D297353CC}">
              <c16:uniqueId val="{00000000-DBC0-4F8B-8EB4-36BDBD6344AF}"/>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DBC0-4F8B-8EB4-36BDBD6344AF}"/>
              </c:ext>
            </c:extLst>
          </c:dPt>
          <c:dLbls>
            <c:dLbl>
              <c:idx val="17"/>
              <c:delete val="1"/>
              <c:extLst>
                <c:ext xmlns:c15="http://schemas.microsoft.com/office/drawing/2012/chart" uri="{CE6537A1-D6FC-4f65-9D91-7224C49458BB}"/>
                <c:ext xmlns:c16="http://schemas.microsoft.com/office/drawing/2014/chart" uri="{C3380CC4-5D6E-409C-BE32-E72D297353CC}">
                  <c16:uniqueId val="{00000003-DBC0-4F8B-8EB4-36BDBD6344AF}"/>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1.5346079212054211</c:v>
              </c:pt>
              <c:pt idx="1">
                <c:v>25.174295240982119</c:v>
              </c:pt>
              <c:pt idx="2">
                <c:v>14.85274039399259</c:v>
              </c:pt>
              <c:pt idx="3">
                <c:v>3.3325303139805671</c:v>
              </c:pt>
              <c:pt idx="4">
                <c:v>32.031391488077269</c:v>
              </c:pt>
              <c:pt idx="5">
                <c:v>3.5276252774208618</c:v>
              </c:pt>
              <c:pt idx="6">
                <c:v>33.186340076910213</c:v>
              </c:pt>
              <c:pt idx="7">
                <c:v>11.44311583636026</c:v>
              </c:pt>
              <c:pt idx="8">
                <c:v>11.56775276896721</c:v>
              </c:pt>
              <c:pt idx="9">
                <c:v>11.27005527841445</c:v>
              </c:pt>
              <c:pt idx="10">
                <c:v>42.600735241115842</c:v>
              </c:pt>
              <c:pt idx="11">
                <c:v>15.891740250183959</c:v>
              </c:pt>
              <c:pt idx="12">
                <c:v>13.8633861471447</c:v>
              </c:pt>
              <c:pt idx="13">
                <c:v>5.2539976068747958</c:v>
              </c:pt>
              <c:pt idx="14">
                <c:v>17.65738650614497</c:v>
              </c:pt>
              <c:pt idx="15">
                <c:v>2.5480234957929828</c:v>
              </c:pt>
              <c:pt idx="16">
                <c:v>12.74447949526814</c:v>
              </c:pt>
              <c:pt idx="17">
                <c:v>0</c:v>
              </c:pt>
              <c:pt idx="18">
                <c:v>8.1037277147487846E-2</c:v>
              </c:pt>
              <c:pt idx="19">
                <c:v>13.1809097771343</c:v>
              </c:pt>
            </c:numLit>
          </c:val>
          <c:extLst>
            <c:ext xmlns:c16="http://schemas.microsoft.com/office/drawing/2014/chart" uri="{C3380CC4-5D6E-409C-BE32-E72D297353CC}">
              <c16:uniqueId val="{00000002-DBC0-4F8B-8EB4-36BDBD6344AF}"/>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DBC0-4F8B-8EB4-36BDBD6344A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22.164067754679198</c:v>
              </c:pt>
              <c:pt idx="1">
                <c:v>30.05961402445185</c:v>
              </c:pt>
              <c:pt idx="2">
                <c:v>26.282426370197001</c:v>
              </c:pt>
              <c:pt idx="3">
                <c:v>39.733397574881558</c:v>
              </c:pt>
              <c:pt idx="4">
                <c:v>35.378810745547838</c:v>
              </c:pt>
              <c:pt idx="5">
                <c:v>25.522719308492</c:v>
              </c:pt>
              <c:pt idx="6">
                <c:v>20.237000501588359</c:v>
              </c:pt>
              <c:pt idx="7">
                <c:v>24.683829572871652</c:v>
              </c:pt>
              <c:pt idx="8">
                <c:v>39.566124463592111</c:v>
              </c:pt>
              <c:pt idx="9">
                <c:v>46.175003370635032</c:v>
              </c:pt>
              <c:pt idx="10">
                <c:v>15.00036041231168</c:v>
              </c:pt>
              <c:pt idx="11">
                <c:v>20.582689477557029</c:v>
              </c:pt>
              <c:pt idx="12">
                <c:v>18.383035757024562</c:v>
              </c:pt>
              <c:pt idx="13">
                <c:v>44.501250951811159</c:v>
              </c:pt>
              <c:pt idx="14">
                <c:v>31.35189365437672</c:v>
              </c:pt>
              <c:pt idx="15">
                <c:v>28.869661851087471</c:v>
              </c:pt>
              <c:pt idx="16">
                <c:v>15.0788643533123</c:v>
              </c:pt>
              <c:pt idx="17">
                <c:v>49.356223175965667</c:v>
              </c:pt>
              <c:pt idx="18">
                <c:v>37.763371150729327</c:v>
              </c:pt>
              <c:pt idx="19">
                <c:v>27.974223806165</c:v>
              </c:pt>
            </c:numLit>
          </c:val>
          <c:extLst>
            <c:ext xmlns:c16="http://schemas.microsoft.com/office/drawing/2014/chart" uri="{C3380CC4-5D6E-409C-BE32-E72D297353CC}">
              <c16:uniqueId val="{00000005-DBC0-4F8B-8EB4-36BDBD6344AF}"/>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2-DBC0-4F8B-8EB4-36BDBD6344AF}"/>
              </c:ext>
            </c:extLst>
          </c:dPt>
          <c:dLbls>
            <c:dLbl>
              <c:idx val="0"/>
              <c:delete val="1"/>
              <c:extLst>
                <c:ext xmlns:c15="http://schemas.microsoft.com/office/drawing/2012/chart" uri="{CE6537A1-D6FC-4f65-9D91-7224C49458BB}"/>
                <c:ext xmlns:c16="http://schemas.microsoft.com/office/drawing/2014/chart" uri="{C3380CC4-5D6E-409C-BE32-E72D297353CC}">
                  <c16:uniqueId val="{00000008-DBC0-4F8B-8EB4-36BDBD6344AF}"/>
                </c:ext>
              </c:extLst>
            </c:dLbl>
            <c:dLbl>
              <c:idx val="1"/>
              <c:delete val="1"/>
              <c:extLst>
                <c:ext xmlns:c15="http://schemas.microsoft.com/office/drawing/2012/chart" uri="{CE6537A1-D6FC-4f65-9D91-7224C49458BB}"/>
                <c:ext xmlns:c16="http://schemas.microsoft.com/office/drawing/2014/chart" uri="{C3380CC4-5D6E-409C-BE32-E72D297353CC}">
                  <c16:uniqueId val="{00000009-DBC0-4F8B-8EB4-36BDBD6344AF}"/>
                </c:ext>
              </c:extLst>
            </c:dLbl>
            <c:dLbl>
              <c:idx val="3"/>
              <c:delete val="1"/>
              <c:extLst>
                <c:ext xmlns:c15="http://schemas.microsoft.com/office/drawing/2012/chart" uri="{CE6537A1-D6FC-4f65-9D91-7224C49458BB}"/>
                <c:ext xmlns:c16="http://schemas.microsoft.com/office/drawing/2014/chart" uri="{C3380CC4-5D6E-409C-BE32-E72D297353CC}">
                  <c16:uniqueId val="{0000000A-DBC0-4F8B-8EB4-36BDBD6344AF}"/>
                </c:ext>
              </c:extLst>
            </c:dLbl>
            <c:dLbl>
              <c:idx val="5"/>
              <c:delete val="1"/>
              <c:extLst>
                <c:ext xmlns:c15="http://schemas.microsoft.com/office/drawing/2012/chart" uri="{CE6537A1-D6FC-4f65-9D91-7224C49458BB}"/>
                <c:ext xmlns:c16="http://schemas.microsoft.com/office/drawing/2014/chart" uri="{C3380CC4-5D6E-409C-BE32-E72D297353CC}">
                  <c16:uniqueId val="{0000000B-DBC0-4F8B-8EB4-36BDBD6344AF}"/>
                </c:ext>
              </c:extLst>
            </c:dLbl>
            <c:dLbl>
              <c:idx val="7"/>
              <c:delete val="1"/>
              <c:extLst>
                <c:ext xmlns:c15="http://schemas.microsoft.com/office/drawing/2012/chart" uri="{CE6537A1-D6FC-4f65-9D91-7224C49458BB}"/>
                <c:ext xmlns:c16="http://schemas.microsoft.com/office/drawing/2014/chart" uri="{C3380CC4-5D6E-409C-BE32-E72D297353CC}">
                  <c16:uniqueId val="{0000000C-DBC0-4F8B-8EB4-36BDBD6344AF}"/>
                </c:ext>
              </c:extLst>
            </c:dLbl>
            <c:dLbl>
              <c:idx val="10"/>
              <c:delete val="1"/>
              <c:extLst>
                <c:ext xmlns:c15="http://schemas.microsoft.com/office/drawing/2012/chart" uri="{CE6537A1-D6FC-4f65-9D91-7224C49458BB}"/>
                <c:ext xmlns:c16="http://schemas.microsoft.com/office/drawing/2014/chart" uri="{C3380CC4-5D6E-409C-BE32-E72D297353CC}">
                  <c16:uniqueId val="{0000000D-DBC0-4F8B-8EB4-36BDBD6344AF}"/>
                </c:ext>
              </c:extLst>
            </c:dLbl>
            <c:dLbl>
              <c:idx val="13"/>
              <c:delete val="1"/>
              <c:extLst>
                <c:ext xmlns:c15="http://schemas.microsoft.com/office/drawing/2012/chart" uri="{CE6537A1-D6FC-4f65-9D91-7224C49458BB}"/>
                <c:ext xmlns:c16="http://schemas.microsoft.com/office/drawing/2014/chart" uri="{C3380CC4-5D6E-409C-BE32-E72D297353CC}">
                  <c16:uniqueId val="{0000000E-DBC0-4F8B-8EB4-36BDBD6344AF}"/>
                </c:ext>
              </c:extLst>
            </c:dLbl>
            <c:dLbl>
              <c:idx val="16"/>
              <c:delete val="1"/>
              <c:extLst>
                <c:ext xmlns:c15="http://schemas.microsoft.com/office/drawing/2012/chart" uri="{CE6537A1-D6FC-4f65-9D91-7224C49458BB}"/>
                <c:ext xmlns:c16="http://schemas.microsoft.com/office/drawing/2014/chart" uri="{C3380CC4-5D6E-409C-BE32-E72D297353CC}">
                  <c16:uniqueId val="{0000000F-DBC0-4F8B-8EB4-36BDBD6344AF}"/>
                </c:ext>
              </c:extLst>
            </c:dLbl>
            <c:dLbl>
              <c:idx val="17"/>
              <c:delete val="1"/>
              <c:extLst>
                <c:ext xmlns:c15="http://schemas.microsoft.com/office/drawing/2012/chart" uri="{CE6537A1-D6FC-4f65-9D91-7224C49458BB}"/>
                <c:ext xmlns:c16="http://schemas.microsoft.com/office/drawing/2014/chart" uri="{C3380CC4-5D6E-409C-BE32-E72D297353CC}">
                  <c16:uniqueId val="{00000010-DBC0-4F8B-8EB4-36BDBD6344AF}"/>
                </c:ext>
              </c:extLst>
            </c:dLbl>
            <c:dLbl>
              <c:idx val="18"/>
              <c:delete val="1"/>
              <c:extLst>
                <c:ext xmlns:c15="http://schemas.microsoft.com/office/drawing/2012/chart" uri="{CE6537A1-D6FC-4f65-9D91-7224C49458BB}"/>
                <c:ext xmlns:c16="http://schemas.microsoft.com/office/drawing/2014/chart" uri="{C3380CC4-5D6E-409C-BE32-E72D297353CC}">
                  <c16:uniqueId val="{00000011-DBC0-4F8B-8EB4-36BDBD6344AF}"/>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6.9579200457676521E-3</c:v>
              </c:pt>
              <c:pt idx="1">
                <c:v>0</c:v>
              </c:pt>
              <c:pt idx="2">
                <c:v>0.1170275014628438</c:v>
              </c:pt>
              <c:pt idx="3">
                <c:v>0</c:v>
              </c:pt>
              <c:pt idx="4">
                <c:v>0.9236341684274072</c:v>
              </c:pt>
              <c:pt idx="5">
                <c:v>0</c:v>
              </c:pt>
              <c:pt idx="6">
                <c:v>1.3229393078080589</c:v>
              </c:pt>
              <c:pt idx="7">
                <c:v>3.4467216374579113E-2</c:v>
              </c:pt>
              <c:pt idx="8">
                <c:v>0.1051613888087929</c:v>
              </c:pt>
              <c:pt idx="9">
                <c:v>0.55548065255494139</c:v>
              </c:pt>
              <c:pt idx="10">
                <c:v>0</c:v>
              </c:pt>
              <c:pt idx="11">
                <c:v>0.20695364238410599</c:v>
              </c:pt>
              <c:pt idx="12">
                <c:v>6.414245368819109E-2</c:v>
              </c:pt>
              <c:pt idx="13">
                <c:v>1.0877841836179699E-2</c:v>
              </c:pt>
              <c:pt idx="14">
                <c:v>0.30097817908201652</c:v>
              </c:pt>
              <c:pt idx="15">
                <c:v>8.2751230354024443</c:v>
              </c:pt>
              <c:pt idx="16">
                <c:v>0</c:v>
              </c:pt>
              <c:pt idx="17">
                <c:v>0</c:v>
              </c:pt>
              <c:pt idx="18">
                <c:v>0</c:v>
              </c:pt>
              <c:pt idx="19">
                <c:v>0.57278712056526959</c:v>
              </c:pt>
            </c:numLit>
          </c:val>
          <c:extLst>
            <c:ext xmlns:c16="http://schemas.microsoft.com/office/drawing/2014/chart" uri="{C3380CC4-5D6E-409C-BE32-E72D297353CC}">
              <c16:uniqueId val="{00000007-DBC0-4F8B-8EB4-36BDBD6344AF}"/>
            </c:ext>
          </c:extLst>
        </c:ser>
        <c:dLbls>
          <c:showLegendKey val="0"/>
          <c:showVal val="0"/>
          <c:showCatName val="0"/>
          <c:showSerName val="0"/>
          <c:showPercent val="0"/>
          <c:showBubbleSize val="0"/>
        </c:dLbls>
        <c:gapWidth val="40"/>
        <c:overlap val="100"/>
        <c:axId val="646504863"/>
        <c:axId val="646511103"/>
      </c:barChart>
      <c:catAx>
        <c:axId val="64650486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11103"/>
        <c:crosses val="autoZero"/>
        <c:auto val="1"/>
        <c:lblAlgn val="ctr"/>
        <c:lblOffset val="100"/>
        <c:noMultiLvlLbl val="0"/>
      </c:catAx>
      <c:valAx>
        <c:axId val="64651110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0486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BC00-4D11-BAB6-0DAD410B099D}"/>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80.272623844107429</c:v>
              </c:pt>
              <c:pt idx="1">
                <c:v>39.769320453031312</c:v>
              </c:pt>
              <c:pt idx="2">
                <c:v>59.574468085106382</c:v>
              </c:pt>
              <c:pt idx="3">
                <c:v>51.863746446246182</c:v>
              </c:pt>
              <c:pt idx="4">
                <c:v>29.543033361368096</c:v>
              </c:pt>
              <c:pt idx="5">
                <c:v>71.276826360286151</c:v>
              </c:pt>
              <c:pt idx="6">
                <c:v>47.671652220207292</c:v>
              </c:pt>
              <c:pt idx="7">
                <c:v>64.442442893242259</c:v>
              </c:pt>
              <c:pt idx="8">
                <c:v>45.583202737710685</c:v>
              </c:pt>
              <c:pt idx="9">
                <c:v>42.489587978028013</c:v>
              </c:pt>
              <c:pt idx="10">
                <c:v>36.956521739130437</c:v>
              </c:pt>
              <c:pt idx="11">
                <c:v>61.704165571122715</c:v>
              </c:pt>
              <c:pt idx="12">
                <c:v>69.892386635996587</c:v>
              </c:pt>
              <c:pt idx="13">
                <c:v>52.903668428911573</c:v>
              </c:pt>
              <c:pt idx="14">
                <c:v>48.415875557588919</c:v>
              </c:pt>
              <c:pt idx="15">
                <c:v>56.197940847147493</c:v>
              </c:pt>
              <c:pt idx="16">
                <c:v>79.40759413896329</c:v>
              </c:pt>
              <c:pt idx="17">
                <c:v>47.680000000000007</c:v>
              </c:pt>
              <c:pt idx="18">
                <c:v>67.548746518105858</c:v>
              </c:pt>
              <c:pt idx="19">
                <c:v>59.609019117021084</c:v>
              </c:pt>
            </c:numLit>
          </c:val>
          <c:extLst>
            <c:ext xmlns:c16="http://schemas.microsoft.com/office/drawing/2014/chart" uri="{C3380CC4-5D6E-409C-BE32-E72D297353CC}">
              <c16:uniqueId val="{00000000-BC00-4D11-BAB6-0DAD410B099D}"/>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BC00-4D11-BAB6-0DAD410B099D}"/>
              </c:ext>
            </c:extLst>
          </c:dPt>
          <c:dLbls>
            <c:dLbl>
              <c:idx val="17"/>
              <c:delete val="1"/>
              <c:extLst>
                <c:ext xmlns:c15="http://schemas.microsoft.com/office/drawing/2012/chart" uri="{CE6537A1-D6FC-4f65-9D91-7224C49458BB}"/>
                <c:ext xmlns:c16="http://schemas.microsoft.com/office/drawing/2014/chart" uri="{C3380CC4-5D6E-409C-BE32-E72D297353CC}">
                  <c16:uniqueId val="{00000003-BC00-4D11-BAB6-0DAD410B099D}"/>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0.80923174309886148</c:v>
              </c:pt>
              <c:pt idx="1">
                <c:v>17.65073284477015</c:v>
              </c:pt>
              <c:pt idx="2">
                <c:v>11.70521122417515</c:v>
              </c:pt>
              <c:pt idx="3">
                <c:v>1.842687164367695</c:v>
              </c:pt>
              <c:pt idx="4">
                <c:v>35.665825623773479</c:v>
              </c:pt>
              <c:pt idx="5">
                <c:v>2.449598959462389</c:v>
              </c:pt>
              <c:pt idx="6">
                <c:v>26.026918661719929</c:v>
              </c:pt>
              <c:pt idx="7">
                <c:v>11.578973704621079</c:v>
              </c:pt>
              <c:pt idx="8">
                <c:v>9.6939265039818334</c:v>
              </c:pt>
              <c:pt idx="9">
                <c:v>10.51922547838379</c:v>
              </c:pt>
              <c:pt idx="10">
                <c:v>44.281949934123851</c:v>
              </c:pt>
              <c:pt idx="11">
                <c:v>12.92491454757165</c:v>
              </c:pt>
              <c:pt idx="12">
                <c:v>9.6144256599160336</c:v>
              </c:pt>
              <c:pt idx="13">
                <c:v>2.0864441664312521</c:v>
              </c:pt>
              <c:pt idx="14">
                <c:v>15.886995310534139</c:v>
              </c:pt>
              <c:pt idx="15">
                <c:v>1.8434060682196789</c:v>
              </c:pt>
              <c:pt idx="16">
                <c:v>8.6655112651646444</c:v>
              </c:pt>
              <c:pt idx="17">
                <c:v>0</c:v>
              </c:pt>
              <c:pt idx="18">
                <c:v>0.2785515320334262</c:v>
              </c:pt>
              <c:pt idx="19">
                <c:v>9.9129177017219501</c:v>
              </c:pt>
            </c:numLit>
          </c:val>
          <c:extLst>
            <c:ext xmlns:c16="http://schemas.microsoft.com/office/drawing/2014/chart" uri="{C3380CC4-5D6E-409C-BE32-E72D297353CC}">
              <c16:uniqueId val="{00000002-BC00-4D11-BAB6-0DAD410B099D}"/>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BC00-4D11-BAB6-0DAD410B099D}"/>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18.916861275780359</c:v>
              </c:pt>
              <c:pt idx="1">
                <c:v>42.579946702198527</c:v>
              </c:pt>
              <c:pt idx="2">
                <c:v>28.677150786308971</c:v>
              </c:pt>
              <c:pt idx="3">
                <c:v>46.293566389386122</c:v>
              </c:pt>
              <c:pt idx="4">
                <c:v>34.401457807681517</c:v>
              </c:pt>
              <c:pt idx="5">
                <c:v>26.27357468025146</c:v>
              </c:pt>
              <c:pt idx="6">
                <c:v>24.476350508260271</c:v>
              </c:pt>
              <c:pt idx="7">
                <c:v>23.966073707123019</c:v>
              </c:pt>
              <c:pt idx="8">
                <c:v>44.709278152684938</c:v>
              </c:pt>
              <c:pt idx="9">
                <c:v>46.416272164087772</c:v>
              </c:pt>
              <c:pt idx="10">
                <c:v>18.761528326745719</c:v>
              </c:pt>
              <c:pt idx="11">
                <c:v>25.26950381249296</c:v>
              </c:pt>
              <c:pt idx="12">
                <c:v>20.47388485852623</c:v>
              </c:pt>
              <c:pt idx="13">
                <c:v>45.00181605391662</c:v>
              </c:pt>
              <c:pt idx="14">
                <c:v>35.525563307789078</c:v>
              </c:pt>
              <c:pt idx="15">
                <c:v>34.246388289592268</c:v>
              </c:pt>
              <c:pt idx="16">
                <c:v>11.926894595872071</c:v>
              </c:pt>
              <c:pt idx="17">
                <c:v>52.32</c:v>
              </c:pt>
              <c:pt idx="18">
                <c:v>32.172701949860723</c:v>
              </c:pt>
              <c:pt idx="19">
                <c:v>29.970541956005651</c:v>
              </c:pt>
            </c:numLit>
          </c:val>
          <c:extLst>
            <c:ext xmlns:c16="http://schemas.microsoft.com/office/drawing/2014/chart" uri="{C3380CC4-5D6E-409C-BE32-E72D297353CC}">
              <c16:uniqueId val="{00000005-BC00-4D11-BAB6-0DAD410B099D}"/>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5-BC00-4D11-BAB6-0DAD410B099D}"/>
              </c:ext>
            </c:extLst>
          </c:dPt>
          <c:dLbls>
            <c:dLbl>
              <c:idx val="0"/>
              <c:delete val="1"/>
              <c:extLst>
                <c:ext xmlns:c15="http://schemas.microsoft.com/office/drawing/2012/chart" uri="{CE6537A1-D6FC-4f65-9D91-7224C49458BB}"/>
                <c:ext xmlns:c16="http://schemas.microsoft.com/office/drawing/2014/chart" uri="{C3380CC4-5D6E-409C-BE32-E72D297353CC}">
                  <c16:uniqueId val="{00000008-BC00-4D11-BAB6-0DAD410B099D}"/>
                </c:ext>
              </c:extLst>
            </c:dLbl>
            <c:dLbl>
              <c:idx val="1"/>
              <c:delete val="1"/>
              <c:extLst>
                <c:ext xmlns:c15="http://schemas.microsoft.com/office/drawing/2012/chart" uri="{CE6537A1-D6FC-4f65-9D91-7224C49458BB}"/>
                <c:ext xmlns:c16="http://schemas.microsoft.com/office/drawing/2014/chart" uri="{C3380CC4-5D6E-409C-BE32-E72D297353CC}">
                  <c16:uniqueId val="{00000009-BC00-4D11-BAB6-0DAD410B099D}"/>
                </c:ext>
              </c:extLst>
            </c:dLbl>
            <c:dLbl>
              <c:idx val="2"/>
              <c:delete val="1"/>
              <c:extLst>
                <c:ext xmlns:c15="http://schemas.microsoft.com/office/drawing/2012/chart" uri="{CE6537A1-D6FC-4f65-9D91-7224C49458BB}"/>
                <c:ext xmlns:c16="http://schemas.microsoft.com/office/drawing/2014/chart" uri="{C3380CC4-5D6E-409C-BE32-E72D297353CC}">
                  <c16:uniqueId val="{0000000A-BC00-4D11-BAB6-0DAD410B099D}"/>
                </c:ext>
              </c:extLst>
            </c:dLbl>
            <c:dLbl>
              <c:idx val="3"/>
              <c:delete val="1"/>
              <c:extLst>
                <c:ext xmlns:c15="http://schemas.microsoft.com/office/drawing/2012/chart" uri="{CE6537A1-D6FC-4f65-9D91-7224C49458BB}"/>
                <c:ext xmlns:c16="http://schemas.microsoft.com/office/drawing/2014/chart" uri="{C3380CC4-5D6E-409C-BE32-E72D297353CC}">
                  <c16:uniqueId val="{0000000B-BC00-4D11-BAB6-0DAD410B099D}"/>
                </c:ext>
              </c:extLst>
            </c:dLbl>
            <c:dLbl>
              <c:idx val="5"/>
              <c:delete val="1"/>
              <c:extLst>
                <c:ext xmlns:c15="http://schemas.microsoft.com/office/drawing/2012/chart" uri="{CE6537A1-D6FC-4f65-9D91-7224C49458BB}"/>
                <c:ext xmlns:c16="http://schemas.microsoft.com/office/drawing/2014/chart" uri="{C3380CC4-5D6E-409C-BE32-E72D297353CC}">
                  <c16:uniqueId val="{0000000C-BC00-4D11-BAB6-0DAD410B099D}"/>
                </c:ext>
              </c:extLst>
            </c:dLbl>
            <c:dLbl>
              <c:idx val="7"/>
              <c:delete val="1"/>
              <c:extLst>
                <c:ext xmlns:c15="http://schemas.microsoft.com/office/drawing/2012/chart" uri="{CE6537A1-D6FC-4f65-9D91-7224C49458BB}"/>
                <c:ext xmlns:c16="http://schemas.microsoft.com/office/drawing/2014/chart" uri="{C3380CC4-5D6E-409C-BE32-E72D297353CC}">
                  <c16:uniqueId val="{0000000D-BC00-4D11-BAB6-0DAD410B099D}"/>
                </c:ext>
              </c:extLst>
            </c:dLbl>
            <c:dLbl>
              <c:idx val="8"/>
              <c:delete val="1"/>
              <c:extLst>
                <c:ext xmlns:c15="http://schemas.microsoft.com/office/drawing/2012/chart" uri="{CE6537A1-D6FC-4f65-9D91-7224C49458BB}"/>
                <c:ext xmlns:c16="http://schemas.microsoft.com/office/drawing/2014/chart" uri="{C3380CC4-5D6E-409C-BE32-E72D297353CC}">
                  <c16:uniqueId val="{0000000E-BC00-4D11-BAB6-0DAD410B099D}"/>
                </c:ext>
              </c:extLst>
            </c:dLbl>
            <c:dLbl>
              <c:idx val="10"/>
              <c:delete val="1"/>
              <c:extLst>
                <c:ext xmlns:c15="http://schemas.microsoft.com/office/drawing/2012/chart" uri="{CE6537A1-D6FC-4f65-9D91-7224C49458BB}"/>
                <c:ext xmlns:c16="http://schemas.microsoft.com/office/drawing/2014/chart" uri="{C3380CC4-5D6E-409C-BE32-E72D297353CC}">
                  <c16:uniqueId val="{0000000F-BC00-4D11-BAB6-0DAD410B099D}"/>
                </c:ext>
              </c:extLst>
            </c:dLbl>
            <c:dLbl>
              <c:idx val="12"/>
              <c:delete val="1"/>
              <c:extLst>
                <c:ext xmlns:c15="http://schemas.microsoft.com/office/drawing/2012/chart" uri="{CE6537A1-D6FC-4f65-9D91-7224C49458BB}"/>
                <c:ext xmlns:c16="http://schemas.microsoft.com/office/drawing/2014/chart" uri="{C3380CC4-5D6E-409C-BE32-E72D297353CC}">
                  <c16:uniqueId val="{00000010-BC00-4D11-BAB6-0DAD410B099D}"/>
                </c:ext>
              </c:extLst>
            </c:dLbl>
            <c:dLbl>
              <c:idx val="13"/>
              <c:delete val="1"/>
              <c:extLst>
                <c:ext xmlns:c15="http://schemas.microsoft.com/office/drawing/2012/chart" uri="{CE6537A1-D6FC-4f65-9D91-7224C49458BB}"/>
                <c:ext xmlns:c16="http://schemas.microsoft.com/office/drawing/2014/chart" uri="{C3380CC4-5D6E-409C-BE32-E72D297353CC}">
                  <c16:uniqueId val="{00000011-BC00-4D11-BAB6-0DAD410B099D}"/>
                </c:ext>
              </c:extLst>
            </c:dLbl>
            <c:dLbl>
              <c:idx val="16"/>
              <c:delete val="1"/>
              <c:extLst>
                <c:ext xmlns:c15="http://schemas.microsoft.com/office/drawing/2012/chart" uri="{CE6537A1-D6FC-4f65-9D91-7224C49458BB}"/>
                <c:ext xmlns:c16="http://schemas.microsoft.com/office/drawing/2014/chart" uri="{C3380CC4-5D6E-409C-BE32-E72D297353CC}">
                  <c16:uniqueId val="{00000012-BC00-4D11-BAB6-0DAD410B099D}"/>
                </c:ext>
              </c:extLst>
            </c:dLbl>
            <c:dLbl>
              <c:idx val="17"/>
              <c:delete val="1"/>
              <c:extLst>
                <c:ext xmlns:c15="http://schemas.microsoft.com/office/drawing/2012/chart" uri="{CE6537A1-D6FC-4f65-9D91-7224C49458BB}"/>
                <c:ext xmlns:c16="http://schemas.microsoft.com/office/drawing/2014/chart" uri="{C3380CC4-5D6E-409C-BE32-E72D297353CC}">
                  <c16:uniqueId val="{00000013-BC00-4D11-BAB6-0DAD410B099D}"/>
                </c:ext>
              </c:extLst>
            </c:dLbl>
            <c:dLbl>
              <c:idx val="18"/>
              <c:delete val="1"/>
              <c:extLst>
                <c:ext xmlns:c15="http://schemas.microsoft.com/office/drawing/2012/chart" uri="{CE6537A1-D6FC-4f65-9D91-7224C49458BB}"/>
                <c:ext xmlns:c16="http://schemas.microsoft.com/office/drawing/2014/chart" uri="{C3380CC4-5D6E-409C-BE32-E72D297353CC}">
                  <c16:uniqueId val="{00000014-BC00-4D11-BAB6-0DAD410B099D}"/>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1.2831370133702879E-3</c:v>
              </c:pt>
              <c:pt idx="1">
                <c:v>0</c:v>
              </c:pt>
              <c:pt idx="2">
                <c:v>4.3169904409497382E-2</c:v>
              </c:pt>
              <c:pt idx="3">
                <c:v>0</c:v>
              </c:pt>
              <c:pt idx="4">
                <c:v>0.38968320717689942</c:v>
              </c:pt>
              <c:pt idx="5">
                <c:v>0</c:v>
              </c:pt>
              <c:pt idx="6">
                <c:v>1.8250786098125009</c:v>
              </c:pt>
              <c:pt idx="7">
                <c:v>1.250969501363557E-2</c:v>
              </c:pt>
              <c:pt idx="8">
                <c:v>1.359260562254134E-2</c:v>
              </c:pt>
              <c:pt idx="9">
                <c:v>0.57491437950041269</c:v>
              </c:pt>
              <c:pt idx="10">
                <c:v>0</c:v>
              </c:pt>
              <c:pt idx="11">
                <c:v>0.1014160688126808</c:v>
              </c:pt>
              <c:pt idx="12">
                <c:v>1.930284556114981E-2</c:v>
              </c:pt>
              <c:pt idx="13">
                <c:v>8.0713507405464312E-3</c:v>
              </c:pt>
              <c:pt idx="14">
                <c:v>0.17156582408784171</c:v>
              </c:pt>
              <c:pt idx="15">
                <c:v>7.7122647950405554</c:v>
              </c:pt>
              <c:pt idx="16">
                <c:v>0</c:v>
              </c:pt>
              <c:pt idx="17">
                <c:v>0</c:v>
              </c:pt>
              <c:pt idx="18">
                <c:v>0</c:v>
              </c:pt>
              <c:pt idx="19">
                <c:v>0.50752122525132515</c:v>
              </c:pt>
            </c:numLit>
          </c:val>
          <c:extLst>
            <c:ext xmlns:c16="http://schemas.microsoft.com/office/drawing/2014/chart" uri="{C3380CC4-5D6E-409C-BE32-E72D297353CC}">
              <c16:uniqueId val="{00000007-BC00-4D11-BAB6-0DAD410B099D}"/>
            </c:ext>
          </c:extLst>
        </c:ser>
        <c:dLbls>
          <c:showLegendKey val="0"/>
          <c:showVal val="0"/>
          <c:showCatName val="0"/>
          <c:showSerName val="0"/>
          <c:showPercent val="0"/>
          <c:showBubbleSize val="0"/>
        </c:dLbls>
        <c:gapWidth val="40"/>
        <c:overlap val="100"/>
        <c:axId val="646513503"/>
        <c:axId val="646509663"/>
      </c:barChart>
      <c:catAx>
        <c:axId val="6465135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09663"/>
        <c:crosses val="autoZero"/>
        <c:auto val="1"/>
        <c:lblAlgn val="ctr"/>
        <c:lblOffset val="100"/>
        <c:noMultiLvlLbl val="0"/>
      </c:catAx>
      <c:valAx>
        <c:axId val="64650966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1350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B41A-43B0-8538-0EB3C1814494}"/>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85.503348841965348</c:v>
              </c:pt>
              <c:pt idx="1">
                <c:v>44.684581821147482</c:v>
              </c:pt>
              <c:pt idx="2">
                <c:v>64.675531691765599</c:v>
              </c:pt>
              <c:pt idx="3">
                <c:v>50.934460271776743</c:v>
              </c:pt>
              <c:pt idx="4">
                <c:v>27.488795327991308</c:v>
              </c:pt>
              <c:pt idx="5">
                <c:v>53.63874970174183</c:v>
              </c:pt>
              <c:pt idx="6">
                <c:v>56.071809984724155</c:v>
              </c:pt>
              <c:pt idx="7">
                <c:v>79.700158506516388</c:v>
              </c:pt>
              <c:pt idx="8">
                <c:v>31.933656019940873</c:v>
              </c:pt>
              <c:pt idx="9">
                <c:v>39.24442588386281</c:v>
              </c:pt>
              <c:pt idx="10">
                <c:v>36.239729953506149</c:v>
              </c:pt>
              <c:pt idx="11">
                <c:v>58.312643389169992</c:v>
              </c:pt>
              <c:pt idx="12">
                <c:v>72.394559574376814</c:v>
              </c:pt>
              <c:pt idx="13">
                <c:v>47.914304703076738</c:v>
              </c:pt>
              <c:pt idx="14">
                <c:v>43.548256613542584</c:v>
              </c:pt>
              <c:pt idx="15">
                <c:v>50.053866790595492</c:v>
              </c:pt>
              <c:pt idx="16">
                <c:v>99.101617089239369</c:v>
              </c:pt>
              <c:pt idx="17">
                <c:v>52.639087018544949</c:v>
              </c:pt>
              <c:pt idx="18">
                <c:v>79.095022624434378</c:v>
              </c:pt>
              <c:pt idx="19">
                <c:v>57.914011950793885</c:v>
              </c:pt>
            </c:numLit>
          </c:val>
          <c:extLst>
            <c:ext xmlns:c16="http://schemas.microsoft.com/office/drawing/2014/chart" uri="{C3380CC4-5D6E-409C-BE32-E72D297353CC}">
              <c16:uniqueId val="{00000000-B41A-43B0-8538-0EB3C1814494}"/>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5-B41A-43B0-8538-0EB3C1814494}"/>
              </c:ext>
            </c:extLst>
          </c:dPt>
          <c:dLbls>
            <c:dLbl>
              <c:idx val="0"/>
              <c:delete val="1"/>
              <c:extLst>
                <c:ext xmlns:c15="http://schemas.microsoft.com/office/drawing/2012/chart" uri="{CE6537A1-D6FC-4f65-9D91-7224C49458BB}"/>
                <c:ext xmlns:c16="http://schemas.microsoft.com/office/drawing/2014/chart" uri="{C3380CC4-5D6E-409C-BE32-E72D297353CC}">
                  <c16:uniqueId val="{00000003-B41A-43B0-8538-0EB3C1814494}"/>
                </c:ext>
              </c:extLst>
            </c:dLbl>
            <c:dLbl>
              <c:idx val="17"/>
              <c:delete val="1"/>
              <c:extLst>
                <c:ext xmlns:c15="http://schemas.microsoft.com/office/drawing/2012/chart" uri="{CE6537A1-D6FC-4f65-9D91-7224C49458BB}"/>
                <c:ext xmlns:c16="http://schemas.microsoft.com/office/drawing/2014/chart" uri="{C3380CC4-5D6E-409C-BE32-E72D297353CC}">
                  <c16:uniqueId val="{00000004-B41A-43B0-8538-0EB3C1814494}"/>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4.3969528094483359E-2</c:v>
              </c:pt>
              <c:pt idx="1">
                <c:v>8.1148309750030574</c:v>
              </c:pt>
              <c:pt idx="2">
                <c:v>7.3660807919795293</c:v>
              </c:pt>
              <c:pt idx="3">
                <c:v>0.17486975846114611</c:v>
              </c:pt>
              <c:pt idx="4">
                <c:v>41.182262664674717</c:v>
              </c:pt>
              <c:pt idx="5">
                <c:v>0.54879503698401333</c:v>
              </c:pt>
              <c:pt idx="6">
                <c:v>19.765319778838229</c:v>
              </c:pt>
              <c:pt idx="7">
                <c:v>7.9363332159210991</c:v>
              </c:pt>
              <c:pt idx="8">
                <c:v>2.8889629586690631</c:v>
              </c:pt>
              <c:pt idx="9">
                <c:v>9.1345223423001318</c:v>
              </c:pt>
              <c:pt idx="10">
                <c:v>46.048022418954197</c:v>
              </c:pt>
              <c:pt idx="11">
                <c:v>11.571702441937211</c:v>
              </c:pt>
              <c:pt idx="12">
                <c:v>6.0861543742223363</c:v>
              </c:pt>
              <c:pt idx="13">
                <c:v>0.85226162086086232</c:v>
              </c:pt>
              <c:pt idx="14">
                <c:v>7.6288326187201676</c:v>
              </c:pt>
              <c:pt idx="15">
                <c:v>6.7597541139441053E-2</c:v>
              </c:pt>
              <c:pt idx="16">
                <c:v>0.75863445797564377</c:v>
              </c:pt>
              <c:pt idx="17">
                <c:v>0</c:v>
              </c:pt>
              <c:pt idx="18">
                <c:v>9.0497737556561084E-2</c:v>
              </c:pt>
              <c:pt idx="19">
                <c:v>7.3951185504121666</c:v>
              </c:pt>
            </c:numLit>
          </c:val>
          <c:extLst>
            <c:ext xmlns:c16="http://schemas.microsoft.com/office/drawing/2014/chart" uri="{C3380CC4-5D6E-409C-BE32-E72D297353CC}">
              <c16:uniqueId val="{00000002-B41A-43B0-8538-0EB3C1814494}"/>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7-B41A-43B0-8538-0EB3C1814494}"/>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14.45268162994018</c:v>
              </c:pt>
              <c:pt idx="1">
                <c:v>47.200587203849437</c:v>
              </c:pt>
              <c:pt idx="2">
                <c:v>27.912244641134279</c:v>
              </c:pt>
              <c:pt idx="3">
                <c:v>48.890669969762101</c:v>
              </c:pt>
              <c:pt idx="4">
                <c:v>31.155778894472359</c:v>
              </c:pt>
              <c:pt idx="5">
                <c:v>45.81245526127416</c:v>
              </c:pt>
              <c:pt idx="6">
                <c:v>21.93367850431914</c:v>
              </c:pt>
              <c:pt idx="7">
                <c:v>12.36130679816837</c:v>
              </c:pt>
              <c:pt idx="8">
                <c:v>65.172308851660773</c:v>
              </c:pt>
              <c:pt idx="9">
                <c:v>51.397985271499437</c:v>
              </c:pt>
              <c:pt idx="10">
                <c:v>17.71224762753965</c:v>
              </c:pt>
              <c:pt idx="11">
                <c:v>30.112511392564191</c:v>
              </c:pt>
              <c:pt idx="12">
                <c:v>21.513922855794391</c:v>
              </c:pt>
              <c:pt idx="13">
                <c:v>51.225614762109537</c:v>
              </c:pt>
              <c:pt idx="14">
                <c:v>48.72583124342691</c:v>
              </c:pt>
              <c:pt idx="15">
                <c:v>43.750396079342607</c:v>
              </c:pt>
              <c:pt idx="16">
                <c:v>0.13974845278498699</c:v>
              </c:pt>
              <c:pt idx="17">
                <c:v>47.360912981455073</c:v>
              </c:pt>
              <c:pt idx="18">
                <c:v>20.81447963800905</c:v>
              </c:pt>
              <c:pt idx="19">
                <c:v>34.167995369443929</c:v>
              </c:pt>
            </c:numLit>
          </c:val>
          <c:extLst>
            <c:ext xmlns:c16="http://schemas.microsoft.com/office/drawing/2014/chart" uri="{C3380CC4-5D6E-409C-BE32-E72D297353CC}">
              <c16:uniqueId val="{00000006-B41A-43B0-8538-0EB3C1814494}"/>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7-B41A-43B0-8538-0EB3C1814494}"/>
              </c:ext>
            </c:extLst>
          </c:dPt>
          <c:dLbls>
            <c:dLbl>
              <c:idx val="0"/>
              <c:delete val="1"/>
              <c:extLst>
                <c:ext xmlns:c15="http://schemas.microsoft.com/office/drawing/2012/chart" uri="{CE6537A1-D6FC-4f65-9D91-7224C49458BB}"/>
                <c:ext xmlns:c16="http://schemas.microsoft.com/office/drawing/2014/chart" uri="{C3380CC4-5D6E-409C-BE32-E72D297353CC}">
                  <c16:uniqueId val="{00000009-B41A-43B0-8538-0EB3C1814494}"/>
                </c:ext>
              </c:extLst>
            </c:dLbl>
            <c:dLbl>
              <c:idx val="1"/>
              <c:delete val="1"/>
              <c:extLst>
                <c:ext xmlns:c15="http://schemas.microsoft.com/office/drawing/2012/chart" uri="{CE6537A1-D6FC-4f65-9D91-7224C49458BB}"/>
                <c:ext xmlns:c16="http://schemas.microsoft.com/office/drawing/2014/chart" uri="{C3380CC4-5D6E-409C-BE32-E72D297353CC}">
                  <c16:uniqueId val="{0000000A-B41A-43B0-8538-0EB3C1814494}"/>
                </c:ext>
              </c:extLst>
            </c:dLbl>
            <c:dLbl>
              <c:idx val="2"/>
              <c:delete val="1"/>
              <c:extLst>
                <c:ext xmlns:c15="http://schemas.microsoft.com/office/drawing/2012/chart" uri="{CE6537A1-D6FC-4f65-9D91-7224C49458BB}"/>
                <c:ext xmlns:c16="http://schemas.microsoft.com/office/drawing/2014/chart" uri="{C3380CC4-5D6E-409C-BE32-E72D297353CC}">
                  <c16:uniqueId val="{0000000B-B41A-43B0-8538-0EB3C1814494}"/>
                </c:ext>
              </c:extLst>
            </c:dLbl>
            <c:dLbl>
              <c:idx val="3"/>
              <c:delete val="1"/>
              <c:extLst>
                <c:ext xmlns:c15="http://schemas.microsoft.com/office/drawing/2012/chart" uri="{CE6537A1-D6FC-4f65-9D91-7224C49458BB}"/>
                <c:ext xmlns:c16="http://schemas.microsoft.com/office/drawing/2014/chart" uri="{C3380CC4-5D6E-409C-BE32-E72D297353CC}">
                  <c16:uniqueId val="{0000000C-B41A-43B0-8538-0EB3C1814494}"/>
                </c:ext>
              </c:extLst>
            </c:dLbl>
            <c:dLbl>
              <c:idx val="5"/>
              <c:delete val="1"/>
              <c:extLst>
                <c:ext xmlns:c15="http://schemas.microsoft.com/office/drawing/2012/chart" uri="{CE6537A1-D6FC-4f65-9D91-7224C49458BB}"/>
                <c:ext xmlns:c16="http://schemas.microsoft.com/office/drawing/2014/chart" uri="{C3380CC4-5D6E-409C-BE32-E72D297353CC}">
                  <c16:uniqueId val="{0000000D-B41A-43B0-8538-0EB3C1814494}"/>
                </c:ext>
              </c:extLst>
            </c:dLbl>
            <c:dLbl>
              <c:idx val="7"/>
              <c:delete val="1"/>
              <c:extLst>
                <c:ext xmlns:c15="http://schemas.microsoft.com/office/drawing/2012/chart" uri="{CE6537A1-D6FC-4f65-9D91-7224C49458BB}"/>
                <c:ext xmlns:c16="http://schemas.microsoft.com/office/drawing/2014/chart" uri="{C3380CC4-5D6E-409C-BE32-E72D297353CC}">
                  <c16:uniqueId val="{0000000E-B41A-43B0-8538-0EB3C1814494}"/>
                </c:ext>
              </c:extLst>
            </c:dLbl>
            <c:dLbl>
              <c:idx val="8"/>
              <c:delete val="1"/>
              <c:extLst>
                <c:ext xmlns:c15="http://schemas.microsoft.com/office/drawing/2012/chart" uri="{CE6537A1-D6FC-4f65-9D91-7224C49458BB}"/>
                <c:ext xmlns:c16="http://schemas.microsoft.com/office/drawing/2014/chart" uri="{C3380CC4-5D6E-409C-BE32-E72D297353CC}">
                  <c16:uniqueId val="{0000000F-B41A-43B0-8538-0EB3C1814494}"/>
                </c:ext>
              </c:extLst>
            </c:dLbl>
            <c:dLbl>
              <c:idx val="10"/>
              <c:delete val="1"/>
              <c:extLst>
                <c:ext xmlns:c15="http://schemas.microsoft.com/office/drawing/2012/chart" uri="{CE6537A1-D6FC-4f65-9D91-7224C49458BB}"/>
                <c:ext xmlns:c16="http://schemas.microsoft.com/office/drawing/2014/chart" uri="{C3380CC4-5D6E-409C-BE32-E72D297353CC}">
                  <c16:uniqueId val="{00000010-B41A-43B0-8538-0EB3C1814494}"/>
                </c:ext>
              </c:extLst>
            </c:dLbl>
            <c:dLbl>
              <c:idx val="11"/>
              <c:delete val="1"/>
              <c:extLst>
                <c:ext xmlns:c15="http://schemas.microsoft.com/office/drawing/2012/chart" uri="{CE6537A1-D6FC-4f65-9D91-7224C49458BB}"/>
                <c:ext xmlns:c16="http://schemas.microsoft.com/office/drawing/2014/chart" uri="{C3380CC4-5D6E-409C-BE32-E72D297353CC}">
                  <c16:uniqueId val="{00000011-B41A-43B0-8538-0EB3C1814494}"/>
                </c:ext>
              </c:extLst>
            </c:dLbl>
            <c:dLbl>
              <c:idx val="12"/>
              <c:delete val="1"/>
              <c:extLst>
                <c:ext xmlns:c15="http://schemas.microsoft.com/office/drawing/2012/chart" uri="{CE6537A1-D6FC-4f65-9D91-7224C49458BB}"/>
                <c:ext xmlns:c16="http://schemas.microsoft.com/office/drawing/2014/chart" uri="{C3380CC4-5D6E-409C-BE32-E72D297353CC}">
                  <c16:uniqueId val="{00000012-B41A-43B0-8538-0EB3C1814494}"/>
                </c:ext>
              </c:extLst>
            </c:dLbl>
            <c:dLbl>
              <c:idx val="13"/>
              <c:delete val="1"/>
              <c:extLst>
                <c:ext xmlns:c15="http://schemas.microsoft.com/office/drawing/2012/chart" uri="{CE6537A1-D6FC-4f65-9D91-7224C49458BB}"/>
                <c:ext xmlns:c16="http://schemas.microsoft.com/office/drawing/2014/chart" uri="{C3380CC4-5D6E-409C-BE32-E72D297353CC}">
                  <c16:uniqueId val="{00000013-B41A-43B0-8538-0EB3C1814494}"/>
                </c:ext>
              </c:extLst>
            </c:dLbl>
            <c:dLbl>
              <c:idx val="16"/>
              <c:delete val="1"/>
              <c:extLst>
                <c:ext xmlns:c15="http://schemas.microsoft.com/office/drawing/2012/chart" uri="{CE6537A1-D6FC-4f65-9D91-7224C49458BB}"/>
                <c:ext xmlns:c16="http://schemas.microsoft.com/office/drawing/2014/chart" uri="{C3380CC4-5D6E-409C-BE32-E72D297353CC}">
                  <c16:uniqueId val="{00000014-B41A-43B0-8538-0EB3C1814494}"/>
                </c:ext>
              </c:extLst>
            </c:dLbl>
            <c:dLbl>
              <c:idx val="17"/>
              <c:delete val="1"/>
              <c:extLst>
                <c:ext xmlns:c15="http://schemas.microsoft.com/office/drawing/2012/chart" uri="{CE6537A1-D6FC-4f65-9D91-7224C49458BB}"/>
                <c:ext xmlns:c16="http://schemas.microsoft.com/office/drawing/2014/chart" uri="{C3380CC4-5D6E-409C-BE32-E72D297353CC}">
                  <c16:uniqueId val="{00000015-B41A-43B0-8538-0EB3C1814494}"/>
                </c:ext>
              </c:extLst>
            </c:dLbl>
            <c:dLbl>
              <c:idx val="18"/>
              <c:delete val="1"/>
              <c:extLst>
                <c:ext xmlns:c15="http://schemas.microsoft.com/office/drawing/2012/chart" uri="{CE6537A1-D6FC-4f65-9D91-7224C49458BB}"/>
                <c:ext xmlns:c16="http://schemas.microsoft.com/office/drawing/2014/chart" uri="{C3380CC4-5D6E-409C-BE32-E72D297353CC}">
                  <c16:uniqueId val="{00000016-B41A-43B0-8538-0EB3C1814494}"/>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c:v>
              </c:pt>
              <c:pt idx="1">
                <c:v>0</c:v>
              </c:pt>
              <c:pt idx="2">
                <c:v>4.6142875120600703E-2</c:v>
              </c:pt>
              <c:pt idx="3">
                <c:v>0</c:v>
              </c:pt>
              <c:pt idx="4">
                <c:v>0.1731631128616053</c:v>
              </c:pt>
              <c:pt idx="5">
                <c:v>0</c:v>
              </c:pt>
              <c:pt idx="6">
                <c:v>2.2291917321184762</c:v>
              </c:pt>
              <c:pt idx="7">
                <c:v>2.201479394152871E-3</c:v>
              </c:pt>
              <c:pt idx="8">
                <c:v>5.072169729291056E-3</c:v>
              </c:pt>
              <c:pt idx="9">
                <c:v>0.22306650233761471</c:v>
              </c:pt>
              <c:pt idx="10">
                <c:v>0</c:v>
              </c:pt>
              <c:pt idx="11">
                <c:v>3.1427763286086931E-3</c:v>
              </c:pt>
              <c:pt idx="12">
                <c:v>5.3631956064701591E-3</c:v>
              </c:pt>
              <c:pt idx="13">
                <c:v>7.8189139528519486E-3</c:v>
              </c:pt>
              <c:pt idx="14">
                <c:v>9.7079524310330872E-2</c:v>
              </c:pt>
              <c:pt idx="15">
                <c:v>6.128139588922453</c:v>
              </c:pt>
              <c:pt idx="16">
                <c:v>0</c:v>
              </c:pt>
              <c:pt idx="17">
                <c:v>0</c:v>
              </c:pt>
              <c:pt idx="18">
                <c:v>0</c:v>
              </c:pt>
              <c:pt idx="19">
                <c:v>0.52287412935002231</c:v>
              </c:pt>
            </c:numLit>
          </c:val>
          <c:extLst>
            <c:ext xmlns:c16="http://schemas.microsoft.com/office/drawing/2014/chart" uri="{C3380CC4-5D6E-409C-BE32-E72D297353CC}">
              <c16:uniqueId val="{00000008-B41A-43B0-8538-0EB3C1814494}"/>
            </c:ext>
          </c:extLst>
        </c:ser>
        <c:dLbls>
          <c:showLegendKey val="0"/>
          <c:showVal val="0"/>
          <c:showCatName val="0"/>
          <c:showSerName val="0"/>
          <c:showPercent val="0"/>
          <c:showBubbleSize val="0"/>
        </c:dLbls>
        <c:gapWidth val="40"/>
        <c:overlap val="100"/>
        <c:axId val="646500543"/>
        <c:axId val="646517343"/>
      </c:barChart>
      <c:catAx>
        <c:axId val="6465005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17343"/>
        <c:crosses val="autoZero"/>
        <c:auto val="1"/>
        <c:lblAlgn val="ctr"/>
        <c:lblOffset val="100"/>
        <c:noMultiLvlLbl val="0"/>
      </c:catAx>
      <c:valAx>
        <c:axId val="64651734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0054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sobre la población potencialmente dependiente</a:t>
            </a:r>
          </a:p>
        </c:rich>
      </c:tx>
      <c:overlay val="0"/>
    </c:title>
    <c:autoTitleDeleted val="0"/>
    <c:plotArea>
      <c:layout/>
      <c:barChart>
        <c:barDir val="col"/>
        <c:grouping val="clustered"/>
        <c:varyColors val="0"/>
        <c:ser>
          <c:idx val="0"/>
          <c:order val="0"/>
          <c:tx>
            <c:v>Porcentaje de personas con resolución de PIA sobre la población potencialmente dependiente</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BA79-4742-99C3-3ADE0748EE48}"/>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y León</c:v>
              </c:pt>
              <c:pt idx="2">
                <c:v>Canarias</c:v>
              </c:pt>
              <c:pt idx="3">
                <c:v>Castilla - La Mancha</c:v>
              </c:pt>
              <c:pt idx="4">
                <c:v>Balears, Illes</c:v>
              </c:pt>
              <c:pt idx="5">
                <c:v>Aragón</c:v>
              </c:pt>
              <c:pt idx="6">
                <c:v>Comunitat Valenciana</c:v>
              </c:pt>
              <c:pt idx="7">
                <c:v>Total Nacional</c:v>
              </c:pt>
              <c:pt idx="8">
                <c:v>Madrid, Comunidad de</c:v>
              </c:pt>
              <c:pt idx="9">
                <c:v>Murcia, Región de</c:v>
              </c:pt>
              <c:pt idx="10">
                <c:v>Extremadura</c:v>
              </c:pt>
              <c:pt idx="11">
                <c:v>Cataluña</c:v>
              </c:pt>
              <c:pt idx="12">
                <c:v>País Vasco</c:v>
              </c:pt>
              <c:pt idx="13">
                <c:v>Rioja, La</c:v>
              </c:pt>
              <c:pt idx="14">
                <c:v>Melilla</c:v>
              </c:pt>
              <c:pt idx="15">
                <c:v>Navarra, Comunidad Foral de</c:v>
              </c:pt>
              <c:pt idx="16">
                <c:v>Galicia</c:v>
              </c:pt>
              <c:pt idx="17">
                <c:v>Cantabria</c:v>
              </c:pt>
              <c:pt idx="18">
                <c:v>Asturias, Principado de</c:v>
              </c:pt>
              <c:pt idx="19">
                <c:v>Ceuta</c:v>
              </c:pt>
            </c:strLit>
          </c:cat>
          <c:val>
            <c:numLit>
              <c:formatCode>General</c:formatCode>
              <c:ptCount val="20"/>
              <c:pt idx="0">
                <c:v>32.43051983818664</c:v>
              </c:pt>
              <c:pt idx="1">
                <c:v>29.97473528032641</c:v>
              </c:pt>
              <c:pt idx="2">
                <c:v>27.864225443690799</c:v>
              </c:pt>
              <c:pt idx="3">
                <c:v>27.466567410203918</c:v>
              </c:pt>
              <c:pt idx="4">
                <c:v>27.283537253183969</c:v>
              </c:pt>
              <c:pt idx="5">
                <c:v>26.918651478541019</c:v>
              </c:pt>
              <c:pt idx="6">
                <c:v>26.710101486014239</c:v>
              </c:pt>
              <c:pt idx="7">
                <c:v>25.71791655371706</c:v>
              </c:pt>
              <c:pt idx="8">
                <c:v>25.215169644367109</c:v>
              </c:pt>
              <c:pt idx="9">
                <c:v>25.1149428095394</c:v>
              </c:pt>
              <c:pt idx="10">
                <c:v>23.912296552689511</c:v>
              </c:pt>
              <c:pt idx="11">
                <c:v>22.873544959536861</c:v>
              </c:pt>
              <c:pt idx="12">
                <c:v>21.68170678967854</c:v>
              </c:pt>
              <c:pt idx="13">
                <c:v>21.534308410594559</c:v>
              </c:pt>
              <c:pt idx="14">
                <c:v>20.786660966224879</c:v>
              </c:pt>
              <c:pt idx="15">
                <c:v>20.100770255400469</c:v>
              </c:pt>
              <c:pt idx="16">
                <c:v>19.789557485819191</c:v>
              </c:pt>
              <c:pt idx="17">
                <c:v>18.652695758877211</c:v>
              </c:pt>
              <c:pt idx="18">
                <c:v>18.174526287279811</c:v>
              </c:pt>
              <c:pt idx="19">
                <c:v>16.106348136017729</c:v>
              </c:pt>
            </c:numLit>
          </c:val>
          <c:extLst>
            <c:ext xmlns:c16="http://schemas.microsoft.com/office/drawing/2014/chart" uri="{C3380CC4-5D6E-409C-BE32-E72D297353CC}">
              <c16:uniqueId val="{00000000-BA79-4742-99C3-3ADE0748EE48}"/>
            </c:ext>
          </c:extLst>
        </c:ser>
        <c:dLbls>
          <c:showLegendKey val="0"/>
          <c:showVal val="0"/>
          <c:showCatName val="0"/>
          <c:showSerName val="0"/>
          <c:showPercent val="0"/>
          <c:showBubbleSize val="0"/>
        </c:dLbls>
        <c:gapWidth val="40"/>
        <c:axId val="550906015"/>
        <c:axId val="550915135"/>
      </c:barChart>
      <c:catAx>
        <c:axId val="55090601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915135"/>
        <c:crosses val="autoZero"/>
        <c:auto val="1"/>
        <c:lblAlgn val="ctr"/>
        <c:lblOffset val="100"/>
        <c:noMultiLvlLbl val="0"/>
      </c:catAx>
      <c:valAx>
        <c:axId val="550915135"/>
        <c:scaling>
          <c:orientation val="minMax"/>
          <c:max val="4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06015"/>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registradas sobre la población</a:t>
            </a:r>
          </a:p>
        </c:rich>
      </c:tx>
      <c:overlay val="0"/>
    </c:title>
    <c:autoTitleDeleted val="0"/>
    <c:plotArea>
      <c:layout/>
      <c:barChart>
        <c:barDir val="col"/>
        <c:grouping val="clustered"/>
        <c:varyColors val="0"/>
        <c:ser>
          <c:idx val="0"/>
          <c:order val="0"/>
          <c:tx>
            <c:v>Porcentaje de personas con resolución de PIA registradas sobre la población</c:v>
          </c:tx>
          <c:spPr>
            <a:solidFill>
              <a:srgbClr val="DECEE8"/>
            </a:solidFill>
            <a:ln w="12700">
              <a:solidFill>
                <a:srgbClr val="000000"/>
              </a:solidFill>
            </a:ln>
          </c:spPr>
          <c:invertIfNegative val="0"/>
          <c:dPt>
            <c:idx val="6"/>
            <c:invertIfNegative val="0"/>
            <c:bubble3D val="0"/>
            <c:spPr>
              <a:solidFill>
                <a:srgbClr val="5A3471"/>
              </a:solidFill>
              <a:ln w="12700">
                <a:solidFill>
                  <a:srgbClr val="000000"/>
                </a:solidFill>
              </a:ln>
            </c:spPr>
            <c:extLst>
              <c:ext xmlns:c16="http://schemas.microsoft.com/office/drawing/2014/chart" uri="{C3380CC4-5D6E-409C-BE32-E72D297353CC}">
                <c16:uniqueId val="{00000001-1C61-491D-8622-A8555249F810}"/>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Andalucía</c:v>
              </c:pt>
              <c:pt idx="2">
                <c:v>Castilla - La Mancha</c:v>
              </c:pt>
              <c:pt idx="3">
                <c:v>Aragón</c:v>
              </c:pt>
              <c:pt idx="4">
                <c:v>Galicia</c:v>
              </c:pt>
              <c:pt idx="5">
                <c:v>Extremadura</c:v>
              </c:pt>
              <c:pt idx="6">
                <c:v>Total Nacional</c:v>
              </c:pt>
              <c:pt idx="7">
                <c:v>Asturias, Principado de</c:v>
              </c:pt>
              <c:pt idx="8">
                <c:v>Comunitat Valenciana</c:v>
              </c:pt>
              <c:pt idx="9">
                <c:v>País Vasco</c:v>
              </c:pt>
              <c:pt idx="10">
                <c:v>Canarias</c:v>
              </c:pt>
              <c:pt idx="11">
                <c:v>Cantabria</c:v>
              </c:pt>
              <c:pt idx="12">
                <c:v>Murcia, Región de</c:v>
              </c:pt>
              <c:pt idx="13">
                <c:v>Cataluña</c:v>
              </c:pt>
              <c:pt idx="14">
                <c:v>Madrid, Comunidad de</c:v>
              </c:pt>
              <c:pt idx="15">
                <c:v>Rioja, La</c:v>
              </c:pt>
              <c:pt idx="16">
                <c:v>Melilla</c:v>
              </c:pt>
              <c:pt idx="17">
                <c:v>Balears, Illes</c:v>
              </c:pt>
              <c:pt idx="18">
                <c:v>Navarra, Comunidad Foral de</c:v>
              </c:pt>
              <c:pt idx="19">
                <c:v>Ceuta</c:v>
              </c:pt>
            </c:strLit>
          </c:cat>
          <c:val>
            <c:numLit>
              <c:formatCode>General</c:formatCode>
              <c:ptCount val="20"/>
              <c:pt idx="0">
                <c:v>5.3510276646755974</c:v>
              </c:pt>
              <c:pt idx="1">
                <c:v>4.098602777342065</c:v>
              </c:pt>
              <c:pt idx="2">
                <c:v>3.8867971734094309</c:v>
              </c:pt>
              <c:pt idx="3">
                <c:v>3.7716699361947379</c:v>
              </c:pt>
              <c:pt idx="4">
                <c:v>3.5893663520755759</c:v>
              </c:pt>
              <c:pt idx="5">
                <c:v>3.567871874836829</c:v>
              </c:pt>
              <c:pt idx="6">
                <c:v>3.5455269292155598</c:v>
              </c:pt>
              <c:pt idx="7">
                <c:v>3.4373990275118009</c:v>
              </c:pt>
              <c:pt idx="8">
                <c:v>3.4065585265157932</c:v>
              </c:pt>
              <c:pt idx="9">
                <c:v>3.353768803434622</c:v>
              </c:pt>
              <c:pt idx="10">
                <c:v>3.339020552790648</c:v>
              </c:pt>
              <c:pt idx="11">
                <c:v>3.2776694973072131</c:v>
              </c:pt>
              <c:pt idx="12">
                <c:v>3.2389638491508128</c:v>
              </c:pt>
              <c:pt idx="13">
                <c:v>3.1903370282538699</c:v>
              </c:pt>
              <c:pt idx="14">
                <c:v>3.1228782693453341</c:v>
              </c:pt>
              <c:pt idx="15">
                <c:v>2.977940838976386</c:v>
              </c:pt>
              <c:pt idx="16">
                <c:v>2.792102633604006</c:v>
              </c:pt>
              <c:pt idx="17">
                <c:v>2.7904282454450322</c:v>
              </c:pt>
              <c:pt idx="18">
                <c:v>2.5376761706446112</c:v>
              </c:pt>
              <c:pt idx="19">
                <c:v>2.0007897854416221</c:v>
              </c:pt>
            </c:numLit>
          </c:val>
          <c:extLst>
            <c:ext xmlns:c16="http://schemas.microsoft.com/office/drawing/2014/chart" uri="{C3380CC4-5D6E-409C-BE32-E72D297353CC}">
              <c16:uniqueId val="{00000000-1C61-491D-8622-A8555249F810}"/>
            </c:ext>
          </c:extLst>
        </c:ser>
        <c:dLbls>
          <c:showLegendKey val="0"/>
          <c:showVal val="0"/>
          <c:showCatName val="0"/>
          <c:showSerName val="0"/>
          <c:showPercent val="0"/>
          <c:showBubbleSize val="0"/>
        </c:dLbls>
        <c:gapWidth val="40"/>
        <c:axId val="646608063"/>
        <c:axId val="646600383"/>
      </c:barChart>
      <c:catAx>
        <c:axId val="64660806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600383"/>
        <c:crosses val="autoZero"/>
        <c:auto val="1"/>
        <c:lblAlgn val="ctr"/>
        <c:lblOffset val="100"/>
        <c:noMultiLvlLbl val="0"/>
      </c:catAx>
      <c:valAx>
        <c:axId val="646600383"/>
        <c:scaling>
          <c:orientation val="minMax"/>
          <c:max val="6"/>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608063"/>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totales registradas sobre la población</a:t>
            </a:r>
          </a:p>
        </c:rich>
      </c:tx>
      <c:overlay val="0"/>
    </c:title>
    <c:autoTitleDeleted val="0"/>
    <c:plotArea>
      <c:layout/>
      <c:barChart>
        <c:barDir val="col"/>
        <c:grouping val="clustered"/>
        <c:varyColors val="0"/>
        <c:ser>
          <c:idx val="0"/>
          <c:order val="0"/>
          <c:tx>
            <c:v>Porcentaje de solicitudes totales registradas sobre la población</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B988-4F3F-ABD4-BFFA07D6C894}"/>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Extremadura</c:v>
              </c:pt>
              <c:pt idx="2">
                <c:v>País Vasco</c:v>
              </c:pt>
              <c:pt idx="3">
                <c:v>Andalucía</c:v>
              </c:pt>
              <c:pt idx="4">
                <c:v>Cataluña</c:v>
              </c:pt>
              <c:pt idx="5">
                <c:v>Asturias, Principado de</c:v>
              </c:pt>
              <c:pt idx="6">
                <c:v>Castilla - La Mancha</c:v>
              </c:pt>
              <c:pt idx="7">
                <c:v>Total Nacional</c:v>
              </c:pt>
              <c:pt idx="8">
                <c:v>Murcia, Región de</c:v>
              </c:pt>
              <c:pt idx="9">
                <c:v>Rioja, La</c:v>
              </c:pt>
              <c:pt idx="10">
                <c:v>Aragón</c:v>
              </c:pt>
              <c:pt idx="11">
                <c:v>Comunitat Valenciana</c:v>
              </c:pt>
              <c:pt idx="12">
                <c:v>Cantabria</c:v>
              </c:pt>
              <c:pt idx="13">
                <c:v>Madrid, Comunidad de</c:v>
              </c:pt>
              <c:pt idx="14">
                <c:v>Balears, Illes</c:v>
              </c:pt>
              <c:pt idx="15">
                <c:v>Melilla</c:v>
              </c:pt>
              <c:pt idx="16">
                <c:v>Canarias</c:v>
              </c:pt>
              <c:pt idx="17">
                <c:v>Galicia</c:v>
              </c:pt>
              <c:pt idx="18">
                <c:v>Navarra, Comunidad Foral de</c:v>
              </c:pt>
              <c:pt idx="19">
                <c:v>Ceuta</c:v>
              </c:pt>
            </c:strLit>
          </c:cat>
          <c:val>
            <c:numLit>
              <c:formatCode>General</c:formatCode>
              <c:ptCount val="20"/>
              <c:pt idx="0">
                <c:v>6.7331994847621273</c:v>
              </c:pt>
              <c:pt idx="1">
                <c:v>5.9041434667654</c:v>
              </c:pt>
              <c:pt idx="2">
                <c:v>5.450994785365129</c:v>
              </c:pt>
              <c:pt idx="3">
                <c:v>5.4164290094647596</c:v>
              </c:pt>
              <c:pt idx="4">
                <c:v>5.3109343700479288</c:v>
              </c:pt>
              <c:pt idx="5">
                <c:v>5.0068562782230419</c:v>
              </c:pt>
              <c:pt idx="6">
                <c:v>4.9512363276896201</c:v>
              </c:pt>
              <c:pt idx="7">
                <c:v>4.8693770109719052</c:v>
              </c:pt>
              <c:pt idx="8">
                <c:v>4.7918416573775868</c:v>
              </c:pt>
              <c:pt idx="9">
                <c:v>4.6850855102309348</c:v>
              </c:pt>
              <c:pt idx="10">
                <c:v>4.6298569346360638</c:v>
              </c:pt>
              <c:pt idx="11">
                <c:v>4.5265209535827564</c:v>
              </c:pt>
              <c:pt idx="12">
                <c:v>4.3734828333807823</c:v>
              </c:pt>
              <c:pt idx="13">
                <c:v>4.0982101765476706</c:v>
              </c:pt>
              <c:pt idx="14">
                <c:v>4.0550660722458156</c:v>
              </c:pt>
              <c:pt idx="15">
                <c:v>3.9015930260603899</c:v>
              </c:pt>
              <c:pt idx="16">
                <c:v>3.8293550834799408</c:v>
              </c:pt>
              <c:pt idx="17">
                <c:v>3.815391597209457</c:v>
              </c:pt>
              <c:pt idx="18">
                <c:v>3.5526589008765028</c:v>
              </c:pt>
              <c:pt idx="19">
                <c:v>3.032297437983893</c:v>
              </c:pt>
            </c:numLit>
          </c:val>
          <c:extLst>
            <c:ext xmlns:c16="http://schemas.microsoft.com/office/drawing/2014/chart" uri="{C3380CC4-5D6E-409C-BE32-E72D297353CC}">
              <c16:uniqueId val="{00000000-B988-4F3F-ABD4-BFFA07D6C894}"/>
            </c:ext>
          </c:extLst>
        </c:ser>
        <c:dLbls>
          <c:showLegendKey val="0"/>
          <c:showVal val="0"/>
          <c:showCatName val="0"/>
          <c:showSerName val="0"/>
          <c:showPercent val="0"/>
          <c:showBubbleSize val="0"/>
        </c:dLbls>
        <c:gapWidth val="40"/>
        <c:axId val="550900735"/>
        <c:axId val="550917535"/>
      </c:barChart>
      <c:catAx>
        <c:axId val="55090073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917535"/>
        <c:crosses val="autoZero"/>
        <c:auto val="1"/>
        <c:lblAlgn val="ctr"/>
        <c:lblOffset val="100"/>
        <c:noMultiLvlLbl val="0"/>
      </c:catAx>
      <c:valAx>
        <c:axId val="550917535"/>
        <c:scaling>
          <c:orientation val="minMax"/>
          <c:max val="8"/>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00735"/>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0 a 64 años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0 a 64 años sobre la población de dicha edad</c:v>
          </c:tx>
          <c:spPr>
            <a:solidFill>
              <a:srgbClr val="DECEE8"/>
            </a:solidFill>
            <a:ln w="12700">
              <a:solidFill>
                <a:srgbClr val="000000"/>
              </a:solidFill>
            </a:ln>
          </c:spPr>
          <c:invertIfNegative val="0"/>
          <c:dPt>
            <c:idx val="8"/>
            <c:invertIfNegative val="0"/>
            <c:bubble3D val="0"/>
            <c:spPr>
              <a:solidFill>
                <a:srgbClr val="5A3471"/>
              </a:solidFill>
              <a:ln w="12700">
                <a:solidFill>
                  <a:srgbClr val="000000"/>
                </a:solidFill>
              </a:ln>
            </c:spPr>
            <c:extLst>
              <c:ext xmlns:c16="http://schemas.microsoft.com/office/drawing/2014/chart" uri="{C3380CC4-5D6E-409C-BE32-E72D297353CC}">
                <c16:uniqueId val="{00000001-98CB-481D-BAA8-D76F605549F6}"/>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Castilla y León</c:v>
              </c:pt>
              <c:pt idx="2">
                <c:v>Andalucía</c:v>
              </c:pt>
              <c:pt idx="3">
                <c:v>Canarias</c:v>
              </c:pt>
              <c:pt idx="4">
                <c:v>Murcia, Región de</c:v>
              </c:pt>
              <c:pt idx="5">
                <c:v>Galicia</c:v>
              </c:pt>
              <c:pt idx="6">
                <c:v>Ceuta</c:v>
              </c:pt>
              <c:pt idx="7">
                <c:v>Extremadura</c:v>
              </c:pt>
              <c:pt idx="8">
                <c:v>Total Nacional</c:v>
              </c:pt>
              <c:pt idx="9">
                <c:v>Cantabria</c:v>
              </c:pt>
              <c:pt idx="10">
                <c:v>Asturias, Principado de</c:v>
              </c:pt>
              <c:pt idx="11">
                <c:v>Castilla - La Mancha</c:v>
              </c:pt>
              <c:pt idx="12">
                <c:v>Comunitat Valenciana</c:v>
              </c:pt>
              <c:pt idx="13">
                <c:v>País Vasco</c:v>
              </c:pt>
              <c:pt idx="14">
                <c:v>Cataluña</c:v>
              </c:pt>
              <c:pt idx="15">
                <c:v>Madrid, Comunidad de</c:v>
              </c:pt>
              <c:pt idx="16">
                <c:v>Balears, Illes</c:v>
              </c:pt>
              <c:pt idx="17">
                <c:v>Aragón</c:v>
              </c:pt>
              <c:pt idx="18">
                <c:v>Navarra, Comunidad Foral de</c:v>
              </c:pt>
              <c:pt idx="19">
                <c:v>Rioja, La</c:v>
              </c:pt>
            </c:strLit>
          </c:cat>
          <c:val>
            <c:numLit>
              <c:formatCode>General</c:formatCode>
              <c:ptCount val="20"/>
              <c:pt idx="0">
                <c:v>1.757247329931078</c:v>
              </c:pt>
              <c:pt idx="1">
                <c:v>1.53425862104499</c:v>
              </c:pt>
              <c:pt idx="2">
                <c:v>1.4293320169345729</c:v>
              </c:pt>
              <c:pt idx="3">
                <c:v>1.411067875952432</c:v>
              </c:pt>
              <c:pt idx="4">
                <c:v>1.3931515848874609</c:v>
              </c:pt>
              <c:pt idx="5">
                <c:v>1.2848428544943049</c:v>
              </c:pt>
              <c:pt idx="6">
                <c:v>1.267174090864978</c:v>
              </c:pt>
              <c:pt idx="7">
                <c:v>1.1828101380910201</c:v>
              </c:pt>
              <c:pt idx="8">
                <c:v>1.172898195394303</c:v>
              </c:pt>
              <c:pt idx="9">
                <c:v>1.123908953555065</c:v>
              </c:pt>
              <c:pt idx="10">
                <c:v>1.113273058544467</c:v>
              </c:pt>
              <c:pt idx="11">
                <c:v>1.107461611606428</c:v>
              </c:pt>
              <c:pt idx="12">
                <c:v>1.0920922297658691</c:v>
              </c:pt>
              <c:pt idx="13">
                <c:v>1.0889793920913999</c:v>
              </c:pt>
              <c:pt idx="14">
                <c:v>1.051694850416405</c:v>
              </c:pt>
              <c:pt idx="15">
                <c:v>0.98623553559912103</c:v>
              </c:pt>
              <c:pt idx="16">
                <c:v>0.93953222552237126</c:v>
              </c:pt>
              <c:pt idx="17">
                <c:v>0.93580938422530624</c:v>
              </c:pt>
              <c:pt idx="18">
                <c:v>0.66164495114006516</c:v>
              </c:pt>
              <c:pt idx="19">
                <c:v>0.63166206079747333</c:v>
              </c:pt>
            </c:numLit>
          </c:val>
          <c:extLst>
            <c:ext xmlns:c16="http://schemas.microsoft.com/office/drawing/2014/chart" uri="{C3380CC4-5D6E-409C-BE32-E72D297353CC}">
              <c16:uniqueId val="{00000000-98CB-481D-BAA8-D76F605549F6}"/>
            </c:ext>
          </c:extLst>
        </c:ser>
        <c:dLbls>
          <c:showLegendKey val="0"/>
          <c:showVal val="0"/>
          <c:showCatName val="0"/>
          <c:showSerName val="0"/>
          <c:showPercent val="0"/>
          <c:showBubbleSize val="0"/>
        </c:dLbls>
        <c:gapWidth val="40"/>
        <c:axId val="646606143"/>
        <c:axId val="646606623"/>
      </c:barChart>
      <c:catAx>
        <c:axId val="6466061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606623"/>
        <c:crosses val="autoZero"/>
        <c:auto val="1"/>
        <c:lblAlgn val="ctr"/>
        <c:lblOffset val="100"/>
        <c:noMultiLvlLbl val="0"/>
      </c:catAx>
      <c:valAx>
        <c:axId val="646606623"/>
        <c:scaling>
          <c:orientation val="minMax"/>
          <c:max val="1.8"/>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606143"/>
        <c:crosses val="autoZero"/>
        <c:crossBetween val="between"/>
        <c:majorUnit val="0.2"/>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65 a 79 años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65 a 79 años sobre la población de dicha edad</c:v>
          </c:tx>
          <c:spPr>
            <a:solidFill>
              <a:srgbClr val="DECEE8"/>
            </a:solidFill>
            <a:ln w="12700">
              <a:solidFill>
                <a:srgbClr val="000000"/>
              </a:solidFill>
            </a:ln>
          </c:spPr>
          <c:invertIfNegative val="0"/>
          <c:dPt>
            <c:idx val="6"/>
            <c:invertIfNegative val="0"/>
            <c:bubble3D val="0"/>
            <c:spPr>
              <a:solidFill>
                <a:srgbClr val="5A3471"/>
              </a:solidFill>
              <a:ln w="12700">
                <a:solidFill>
                  <a:srgbClr val="000000"/>
                </a:solidFill>
              </a:ln>
            </c:spPr>
            <c:extLst>
              <c:ext xmlns:c16="http://schemas.microsoft.com/office/drawing/2014/chart" uri="{C3380CC4-5D6E-409C-BE32-E72D297353CC}">
                <c16:uniqueId val="{00000001-A96E-49BA-AEBA-D1AAC56481D6}"/>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Canarias</c:v>
              </c:pt>
              <c:pt idx="2">
                <c:v>Castilla y León</c:v>
              </c:pt>
              <c:pt idx="3">
                <c:v>Castilla - La Mancha</c:v>
              </c:pt>
              <c:pt idx="4">
                <c:v>Murcia, Región de</c:v>
              </c:pt>
              <c:pt idx="5">
                <c:v>Balears, Illes</c:v>
              </c:pt>
              <c:pt idx="6">
                <c:v>Total Nacional</c:v>
              </c:pt>
              <c:pt idx="7">
                <c:v>Comunitat Valenciana</c:v>
              </c:pt>
              <c:pt idx="8">
                <c:v>Melilla</c:v>
              </c:pt>
              <c:pt idx="9">
                <c:v>Aragón</c:v>
              </c:pt>
              <c:pt idx="10">
                <c:v>Cataluña</c:v>
              </c:pt>
              <c:pt idx="11">
                <c:v>Madrid, Comunidad de</c:v>
              </c:pt>
              <c:pt idx="12">
                <c:v>Extremadura</c:v>
              </c:pt>
              <c:pt idx="13">
                <c:v>Cantabria</c:v>
              </c:pt>
              <c:pt idx="14">
                <c:v>País Vasco</c:v>
              </c:pt>
              <c:pt idx="15">
                <c:v>Asturias, Principado de</c:v>
              </c:pt>
              <c:pt idx="16">
                <c:v>Galicia</c:v>
              </c:pt>
              <c:pt idx="17">
                <c:v>Rioja, La</c:v>
              </c:pt>
              <c:pt idx="18">
                <c:v>Ceuta</c:v>
              </c:pt>
              <c:pt idx="19">
                <c:v>Navarra, Comunidad Foral de</c:v>
              </c:pt>
            </c:strLit>
          </c:cat>
          <c:val>
            <c:numLit>
              <c:formatCode>General</c:formatCode>
              <c:ptCount val="20"/>
              <c:pt idx="0">
                <c:v>6.4413617499710654</c:v>
              </c:pt>
              <c:pt idx="1">
                <c:v>5.7163711108056274</c:v>
              </c:pt>
              <c:pt idx="2">
                <c:v>5.2272869670550506</c:v>
              </c:pt>
              <c:pt idx="3">
                <c:v>5.1939479750203494</c:v>
              </c:pt>
              <c:pt idx="4">
                <c:v>5.1069235007243856</c:v>
              </c:pt>
              <c:pt idx="5">
                <c:v>4.8618318629994812</c:v>
              </c:pt>
              <c:pt idx="6">
                <c:v>4.8310333142966986</c:v>
              </c:pt>
              <c:pt idx="7">
                <c:v>4.8048524002878032</c:v>
              </c:pt>
              <c:pt idx="8">
                <c:v>4.7032864940192782</c:v>
              </c:pt>
              <c:pt idx="9">
                <c:v>4.6526705184676702</c:v>
              </c:pt>
              <c:pt idx="10">
                <c:v>4.5947382620611554</c:v>
              </c:pt>
              <c:pt idx="11">
                <c:v>4.3267062769053446</c:v>
              </c:pt>
              <c:pt idx="12">
                <c:v>4.1896927639168222</c:v>
              </c:pt>
              <c:pt idx="13">
                <c:v>3.9833623524859738</c:v>
              </c:pt>
              <c:pt idx="14">
                <c:v>3.6572132445669712</c:v>
              </c:pt>
              <c:pt idx="15">
                <c:v>3.6480079434032522</c:v>
              </c:pt>
              <c:pt idx="16">
                <c:v>3.577408319621449</c:v>
              </c:pt>
              <c:pt idx="17">
                <c:v>3.482164043344143</c:v>
              </c:pt>
              <c:pt idx="18">
                <c:v>3.1189747079505499</c:v>
              </c:pt>
              <c:pt idx="19">
                <c:v>2.8687496865439588</c:v>
              </c:pt>
            </c:numLit>
          </c:val>
          <c:extLst>
            <c:ext xmlns:c16="http://schemas.microsoft.com/office/drawing/2014/chart" uri="{C3380CC4-5D6E-409C-BE32-E72D297353CC}">
              <c16:uniqueId val="{00000000-A96E-49BA-AEBA-D1AAC56481D6}"/>
            </c:ext>
          </c:extLst>
        </c:ser>
        <c:dLbls>
          <c:showLegendKey val="0"/>
          <c:showVal val="0"/>
          <c:showCatName val="0"/>
          <c:showSerName val="0"/>
          <c:showPercent val="0"/>
          <c:showBubbleSize val="0"/>
        </c:dLbls>
        <c:gapWidth val="40"/>
        <c:axId val="646595103"/>
        <c:axId val="646592703"/>
      </c:barChart>
      <c:catAx>
        <c:axId val="6465951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92703"/>
        <c:crosses val="autoZero"/>
        <c:auto val="1"/>
        <c:lblAlgn val="ctr"/>
        <c:lblOffset val="100"/>
        <c:noMultiLvlLbl val="0"/>
      </c:catAx>
      <c:valAx>
        <c:axId val="646592703"/>
        <c:scaling>
          <c:orientation val="minMax"/>
          <c:max val="7"/>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95103"/>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80 años y más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80 años y más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1FA4-492A-8F7B-0E36ABA0B872}"/>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 La Mancha</c:v>
              </c:pt>
              <c:pt idx="2">
                <c:v>Castilla y León</c:v>
              </c:pt>
              <c:pt idx="3">
                <c:v>Aragón</c:v>
              </c:pt>
              <c:pt idx="4">
                <c:v>Comunitat Valenciana</c:v>
              </c:pt>
              <c:pt idx="5">
                <c:v>Balears, Illes</c:v>
              </c:pt>
              <c:pt idx="6">
                <c:v>Murcia, Región de</c:v>
              </c:pt>
              <c:pt idx="7">
                <c:v>Total Nacional</c:v>
              </c:pt>
              <c:pt idx="8">
                <c:v>Madrid, Comunidad de</c:v>
              </c:pt>
              <c:pt idx="9">
                <c:v>Canarias</c:v>
              </c:pt>
              <c:pt idx="10">
                <c:v>Cataluña</c:v>
              </c:pt>
              <c:pt idx="11">
                <c:v>Melilla</c:v>
              </c:pt>
              <c:pt idx="12">
                <c:v>Rioja, La</c:v>
              </c:pt>
              <c:pt idx="13">
                <c:v>Extremadura</c:v>
              </c:pt>
              <c:pt idx="14">
                <c:v>País Vasco</c:v>
              </c:pt>
              <c:pt idx="15">
                <c:v>Navarra, Comunidad Foral de</c:v>
              </c:pt>
              <c:pt idx="16">
                <c:v>Cantabria</c:v>
              </c:pt>
              <c:pt idx="17">
                <c:v>Asturias, Principado de</c:v>
              </c:pt>
              <c:pt idx="18">
                <c:v>Galicia</c:v>
              </c:pt>
              <c:pt idx="19">
                <c:v>Ceuta</c:v>
              </c:pt>
            </c:strLit>
          </c:cat>
          <c:val>
            <c:numLit>
              <c:formatCode>General</c:formatCode>
              <c:ptCount val="20"/>
              <c:pt idx="0">
                <c:v>39.427160537725932</c:v>
              </c:pt>
              <c:pt idx="1">
                <c:v>36.161417908228508</c:v>
              </c:pt>
              <c:pt idx="2">
                <c:v>35.417281829651301</c:v>
              </c:pt>
              <c:pt idx="3">
                <c:v>32.260189962595412</c:v>
              </c:pt>
              <c:pt idx="4">
                <c:v>31.943159625860829</c:v>
              </c:pt>
              <c:pt idx="5">
                <c:v>31.268970658714519</c:v>
              </c:pt>
              <c:pt idx="6">
                <c:v>31.01768363254649</c:v>
              </c:pt>
              <c:pt idx="7">
                <c:v>31.003367532133751</c:v>
              </c:pt>
              <c:pt idx="8">
                <c:v>30.520888593353881</c:v>
              </c:pt>
              <c:pt idx="9">
                <c:v>30.275290341572731</c:v>
              </c:pt>
              <c:pt idx="10">
                <c:v>29.023090511967059</c:v>
              </c:pt>
              <c:pt idx="11">
                <c:v>28.418451400329491</c:v>
              </c:pt>
              <c:pt idx="12">
                <c:v>27.78335005015045</c:v>
              </c:pt>
              <c:pt idx="13">
                <c:v>27.667267061963429</c:v>
              </c:pt>
              <c:pt idx="14">
                <c:v>25.70833732171916</c:v>
              </c:pt>
              <c:pt idx="15">
                <c:v>24.907046237368551</c:v>
              </c:pt>
              <c:pt idx="16">
                <c:v>24.43553742529172</c:v>
              </c:pt>
              <c:pt idx="17">
                <c:v>22.491269455815349</c:v>
              </c:pt>
              <c:pt idx="18">
                <c:v>22.248794081220261</c:v>
              </c:pt>
              <c:pt idx="19">
                <c:v>18.428080885158341</c:v>
              </c:pt>
            </c:numLit>
          </c:val>
          <c:extLst>
            <c:ext xmlns:c16="http://schemas.microsoft.com/office/drawing/2014/chart" uri="{C3380CC4-5D6E-409C-BE32-E72D297353CC}">
              <c16:uniqueId val="{00000000-1FA4-492A-8F7B-0E36ABA0B872}"/>
            </c:ext>
          </c:extLst>
        </c:ser>
        <c:dLbls>
          <c:showLegendKey val="0"/>
          <c:showVal val="0"/>
          <c:showCatName val="0"/>
          <c:showSerName val="0"/>
          <c:showPercent val="0"/>
          <c:showBubbleSize val="0"/>
        </c:dLbls>
        <c:gapWidth val="40"/>
        <c:axId val="646597023"/>
        <c:axId val="646598943"/>
      </c:barChart>
      <c:catAx>
        <c:axId val="64659702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98943"/>
        <c:crosses val="autoZero"/>
        <c:auto val="1"/>
        <c:lblAlgn val="ctr"/>
        <c:lblOffset val="100"/>
        <c:noMultiLvlLbl val="0"/>
      </c:catAx>
      <c:valAx>
        <c:axId val="646598943"/>
        <c:scaling>
          <c:orientation val="minMax"/>
          <c:max val="4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97023"/>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Resoluciones de PIA.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4"/>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strLit>
          </c:cat>
          <c:val>
            <c:numLit>
              <c:formatCode>General</c:formatCode>
              <c:ptCount val="64"/>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pt idx="55">
                <c:v>40155</c:v>
              </c:pt>
              <c:pt idx="56">
                <c:v>43701</c:v>
              </c:pt>
              <c:pt idx="57">
                <c:v>35947</c:v>
              </c:pt>
              <c:pt idx="58">
                <c:v>19352</c:v>
              </c:pt>
              <c:pt idx="59">
                <c:v>31525</c:v>
              </c:pt>
              <c:pt idx="60">
                <c:v>39565</c:v>
              </c:pt>
              <c:pt idx="61">
                <c:v>32682</c:v>
              </c:pt>
              <c:pt idx="62">
                <c:v>33544</c:v>
              </c:pt>
              <c:pt idx="63">
                <c:v>35188</c:v>
              </c:pt>
            </c:numLit>
          </c:val>
          <c:smooth val="0"/>
          <c:extLst>
            <c:ext xmlns:c16="http://schemas.microsoft.com/office/drawing/2014/chart" uri="{C3380CC4-5D6E-409C-BE32-E72D297353CC}">
              <c16:uniqueId val="{00000000-04B8-40F2-955E-61CF834D4A3E}"/>
            </c:ext>
          </c:extLst>
        </c:ser>
        <c:ser>
          <c:idx val="1"/>
          <c:order val="1"/>
          <c:tx>
            <c:v>Bajas</c:v>
          </c:tx>
          <c:spPr>
            <a:ln w="28575">
              <a:solidFill>
                <a:srgbClr val="5A3471"/>
              </a:solidFill>
            </a:ln>
          </c:spPr>
          <c:marker>
            <c:symbol val="none"/>
          </c:marker>
          <c:cat>
            <c:strLit>
              <c:ptCount val="64"/>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strLit>
          </c:cat>
          <c:val>
            <c:numLit>
              <c:formatCode>General</c:formatCode>
              <c:ptCount val="64"/>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pt idx="55">
                <c:v>16155</c:v>
              </c:pt>
              <c:pt idx="56">
                <c:v>18803</c:v>
              </c:pt>
              <c:pt idx="57">
                <c:v>18069</c:v>
              </c:pt>
              <c:pt idx="58">
                <c:v>21444</c:v>
              </c:pt>
              <c:pt idx="59">
                <c:v>31737</c:v>
              </c:pt>
              <c:pt idx="60">
                <c:v>19692</c:v>
              </c:pt>
              <c:pt idx="61">
                <c:v>18481</c:v>
              </c:pt>
              <c:pt idx="62">
                <c:v>18165</c:v>
              </c:pt>
              <c:pt idx="63">
                <c:v>17522</c:v>
              </c:pt>
            </c:numLit>
          </c:val>
          <c:smooth val="0"/>
          <c:extLst>
            <c:ext xmlns:c16="http://schemas.microsoft.com/office/drawing/2014/chart" uri="{C3380CC4-5D6E-409C-BE32-E72D297353CC}">
              <c16:uniqueId val="{00000001-04B8-40F2-955E-61CF834D4A3E}"/>
            </c:ext>
          </c:extLst>
        </c:ser>
        <c:dLbls>
          <c:showLegendKey val="0"/>
          <c:showVal val="0"/>
          <c:showCatName val="0"/>
          <c:showSerName val="0"/>
          <c:showPercent val="0"/>
          <c:showBubbleSize val="0"/>
        </c:dLbls>
        <c:smooth val="0"/>
        <c:axId val="550936735"/>
        <c:axId val="550937215"/>
      </c:lineChart>
      <c:catAx>
        <c:axId val="550936735"/>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550937215"/>
        <c:crosses val="autoZero"/>
        <c:auto val="1"/>
        <c:lblAlgn val="ctr"/>
        <c:lblOffset val="100"/>
        <c:noMultiLvlLbl val="0"/>
      </c:catAx>
      <c:valAx>
        <c:axId val="550937215"/>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550936735"/>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Personas con resolución de PIA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Personas con resolución de PIA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885E-4BE7-8CDD-75EFD973ACA6}"/>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885E-4BE7-8CDD-75EFD973ACA6}"/>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885E-4BE7-8CDD-75EFD973ACA6}"/>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885E-4BE7-8CDD-75EFD973ACA6}"/>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885E-4BE7-8CDD-75EFD973ACA6}"/>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885E-4BE7-8CDD-75EFD973ACA6}"/>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885E-4BE7-8CDD-75EFD973ACA6}"/>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885E-4BE7-8CDD-75EFD973ACA6}"/>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3845</c:v>
              </c:pt>
              <c:pt idx="1">
                <c:v>123281</c:v>
              </c:pt>
              <c:pt idx="2">
                <c:v>61034</c:v>
              </c:pt>
              <c:pt idx="3">
                <c:v>69633</c:v>
              </c:pt>
              <c:pt idx="4">
                <c:v>76689</c:v>
              </c:pt>
              <c:pt idx="5">
                <c:v>122358</c:v>
              </c:pt>
              <c:pt idx="6">
                <c:v>345304</c:v>
              </c:pt>
              <c:pt idx="7">
                <c:v>939713</c:v>
              </c:pt>
            </c:numLit>
          </c:val>
          <c:extLst>
            <c:ext xmlns:c16="http://schemas.microsoft.com/office/drawing/2014/chart" uri="{C3380CC4-5D6E-409C-BE32-E72D297353CC}">
              <c16:uniqueId val="{00000000-885E-4BE7-8CDD-75EFD973ACA6}"/>
            </c:ext>
          </c:extLst>
        </c:ser>
        <c:dLbls>
          <c:showLegendKey val="0"/>
          <c:showVal val="0"/>
          <c:showCatName val="0"/>
          <c:showSerName val="0"/>
          <c:showPercent val="0"/>
          <c:showBubbleSize val="0"/>
        </c:dLbls>
        <c:gapWidth val="55"/>
        <c:shape val="cylinder"/>
        <c:axId val="646604703"/>
        <c:axId val="646605183"/>
        <c:axId val="0"/>
      </c:bar3DChart>
      <c:catAx>
        <c:axId val="6466047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605183"/>
        <c:crosses val="autoZero"/>
        <c:auto val="1"/>
        <c:lblAlgn val="ctr"/>
        <c:lblOffset val="100"/>
        <c:noMultiLvlLbl val="0"/>
      </c:catAx>
      <c:valAx>
        <c:axId val="646605183"/>
        <c:scaling>
          <c:orientation val="minMax"/>
          <c:max val="12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646604703"/>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Resoluciones de grado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CE66-4343-8330-75C8776A0D39}"/>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CE66-4343-8330-75C8776A0D39}"/>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0.62489056219884875</c:v>
              </c:pt>
              <c:pt idx="1">
                <c:v>0.3751094378011513</c:v>
              </c:pt>
            </c:numLit>
          </c:val>
          <c:extLst>
            <c:ext xmlns:c16="http://schemas.microsoft.com/office/drawing/2014/chart" uri="{C3380CC4-5D6E-409C-BE32-E72D297353CC}">
              <c16:uniqueId val="{00000000-CE66-4343-8330-75C8776A0D39}"/>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Mujeres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33,1%
564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93-490A-8017-C5CEF6CEE470}"/>
                </c:ext>
              </c:extLst>
            </c:dLbl>
            <c:dLbl>
              <c:idx val="1"/>
              <c:tx>
                <c:rich>
                  <a:bodyPr/>
                  <a:lstStyle/>
                  <a:p>
                    <a:r>
                      <a:rPr lang="es-ES"/>
                      <a:t>30,1%
11.133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93-490A-8017-C5CEF6CEE470}"/>
                </c:ext>
              </c:extLst>
            </c:dLbl>
            <c:dLbl>
              <c:idx val="2"/>
              <c:tx>
                <c:rich>
                  <a:bodyPr/>
                  <a:lstStyle/>
                  <a:p>
                    <a:r>
                      <a:rPr lang="es-ES"/>
                      <a:t>28,0%
6.424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93-490A-8017-C5CEF6CEE470}"/>
                </c:ext>
              </c:extLst>
            </c:dLbl>
            <c:dLbl>
              <c:idx val="3"/>
              <c:tx>
                <c:rich>
                  <a:bodyPr/>
                  <a:lstStyle/>
                  <a:p>
                    <a:r>
                      <a:rPr lang="es-ES"/>
                      <a:t>28,7%
8.627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93-490A-8017-C5CEF6CEE470}"/>
                </c:ext>
              </c:extLst>
            </c:dLbl>
            <c:dLbl>
              <c:idx val="4"/>
              <c:tx>
                <c:rich>
                  <a:bodyPr/>
                  <a:lstStyle/>
                  <a:p>
                    <a:r>
                      <a:rPr lang="es-ES"/>
                      <a:t>23,9%
8.613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93-490A-8017-C5CEF6CEE470}"/>
                </c:ext>
              </c:extLst>
            </c:dLbl>
            <c:dLbl>
              <c:idx val="5"/>
              <c:tx>
                <c:rich>
                  <a:bodyPr/>
                  <a:lstStyle/>
                  <a:p>
                    <a:r>
                      <a:rPr lang="es-ES"/>
                      <a:t>20,1%
12.166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93-490A-8017-C5CEF6CEE470}"/>
                </c:ext>
              </c:extLst>
            </c:dLbl>
            <c:dLbl>
              <c:idx val="6"/>
              <c:tx>
                <c:rich>
                  <a:bodyPr/>
                  <a:lstStyle/>
                  <a:p>
                    <a:r>
                      <a:rPr lang="es-ES"/>
                      <a:t>20,0%
42.116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93-490A-8017-C5CEF6CEE470}"/>
                </c:ext>
              </c:extLst>
            </c:dLbl>
            <c:dLbl>
              <c:idx val="7"/>
              <c:tx>
                <c:rich>
                  <a:bodyPr/>
                  <a:lstStyle/>
                  <a:p>
                    <a:r>
                      <a:rPr lang="es-ES"/>
                      <a:t>28,9%
199.192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893-490A-8017-C5CEF6CEE470}"/>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564</c:v>
              </c:pt>
              <c:pt idx="1">
                <c:v>11133</c:v>
              </c:pt>
              <c:pt idx="2">
                <c:v>6424</c:v>
              </c:pt>
              <c:pt idx="3">
                <c:v>8627</c:v>
              </c:pt>
              <c:pt idx="4">
                <c:v>8613</c:v>
              </c:pt>
              <c:pt idx="5">
                <c:v>12166</c:v>
              </c:pt>
              <c:pt idx="6">
                <c:v>42116</c:v>
              </c:pt>
              <c:pt idx="7">
                <c:v>199192</c:v>
              </c:pt>
            </c:numLit>
          </c:val>
          <c:extLst>
            <c:ext xmlns:c16="http://schemas.microsoft.com/office/drawing/2014/chart" uri="{C3380CC4-5D6E-409C-BE32-E72D297353CC}">
              <c16:uniqueId val="{00000000-F893-490A-8017-C5CEF6CEE470}"/>
            </c:ext>
          </c:extLst>
        </c:ser>
        <c:ser>
          <c:idx val="1"/>
          <c:order val="1"/>
          <c:tx>
            <c:v>Grado II</c:v>
          </c:tx>
          <c:spPr>
            <a:solidFill>
              <a:srgbClr val="8E63A9"/>
            </a:solidFill>
            <a:ln w="9525">
              <a:solidFill>
                <a:srgbClr val="000000"/>
              </a:solidFill>
            </a:ln>
          </c:spPr>
          <c:invertIfNegative val="0"/>
          <c:dLbls>
            <c:dLbl>
              <c:idx val="0"/>
              <c:tx>
                <c:rich>
                  <a:bodyPr/>
                  <a:lstStyle/>
                  <a:p>
                    <a:r>
                      <a:rPr lang="es-ES"/>
                      <a:t>47,9%
816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893-490A-8017-C5CEF6CEE470}"/>
                </c:ext>
              </c:extLst>
            </c:dLbl>
            <c:dLbl>
              <c:idx val="1"/>
              <c:tx>
                <c:rich>
                  <a:bodyPr/>
                  <a:lstStyle/>
                  <a:p>
                    <a:r>
                      <a:rPr lang="es-ES"/>
                      <a:t>38,3%
14.156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893-490A-8017-C5CEF6CEE470}"/>
                </c:ext>
              </c:extLst>
            </c:dLbl>
            <c:dLbl>
              <c:idx val="2"/>
              <c:tx>
                <c:rich>
                  <a:bodyPr/>
                  <a:lstStyle/>
                  <a:p>
                    <a:r>
                      <a:rPr lang="es-ES"/>
                      <a:t>36,9%
8.465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893-490A-8017-C5CEF6CEE470}"/>
                </c:ext>
              </c:extLst>
            </c:dLbl>
            <c:dLbl>
              <c:idx val="3"/>
              <c:tx>
                <c:rich>
                  <a:bodyPr/>
                  <a:lstStyle/>
                  <a:p>
                    <a:r>
                      <a:rPr lang="es-ES"/>
                      <a:t>38,3%
11.517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893-490A-8017-C5CEF6CEE470}"/>
                </c:ext>
              </c:extLst>
            </c:dLbl>
            <c:dLbl>
              <c:idx val="4"/>
              <c:tx>
                <c:rich>
                  <a:bodyPr/>
                  <a:lstStyle/>
                  <a:p>
                    <a:r>
                      <a:rPr lang="es-ES"/>
                      <a:t>37,0%
13.310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893-490A-8017-C5CEF6CEE470}"/>
                </c:ext>
              </c:extLst>
            </c:dLbl>
            <c:dLbl>
              <c:idx val="5"/>
              <c:tx>
                <c:rich>
                  <a:bodyPr/>
                  <a:lstStyle/>
                  <a:p>
                    <a:r>
                      <a:rPr lang="es-ES"/>
                      <a:t>37,5%
22.652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893-490A-8017-C5CEF6CEE470}"/>
                </c:ext>
              </c:extLst>
            </c:dLbl>
            <c:dLbl>
              <c:idx val="6"/>
              <c:tx>
                <c:rich>
                  <a:bodyPr/>
                  <a:lstStyle/>
                  <a:p>
                    <a:r>
                      <a:rPr lang="es-ES"/>
                      <a:t>35,0%
73.931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893-490A-8017-C5CEF6CEE470}"/>
                </c:ext>
              </c:extLst>
            </c:dLbl>
            <c:dLbl>
              <c:idx val="7"/>
              <c:tx>
                <c:rich>
                  <a:bodyPr/>
                  <a:lstStyle/>
                  <a:p>
                    <a:r>
                      <a:rPr lang="es-ES"/>
                      <a:t>37,3%
257.462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893-490A-8017-C5CEF6CEE470}"/>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816</c:v>
              </c:pt>
              <c:pt idx="1">
                <c:v>14156</c:v>
              </c:pt>
              <c:pt idx="2">
                <c:v>8465</c:v>
              </c:pt>
              <c:pt idx="3">
                <c:v>11517</c:v>
              </c:pt>
              <c:pt idx="4">
                <c:v>13310</c:v>
              </c:pt>
              <c:pt idx="5">
                <c:v>22652</c:v>
              </c:pt>
              <c:pt idx="6">
                <c:v>73931</c:v>
              </c:pt>
              <c:pt idx="7">
                <c:v>257462</c:v>
              </c:pt>
            </c:numLit>
          </c:val>
          <c:extLst>
            <c:ext xmlns:c16="http://schemas.microsoft.com/office/drawing/2014/chart" uri="{C3380CC4-5D6E-409C-BE32-E72D297353CC}">
              <c16:uniqueId val="{00000009-F893-490A-8017-C5CEF6CEE470}"/>
            </c:ext>
          </c:extLst>
        </c:ser>
        <c:ser>
          <c:idx val="2"/>
          <c:order val="2"/>
          <c:tx>
            <c:v>Grado I</c:v>
          </c:tx>
          <c:spPr>
            <a:solidFill>
              <a:srgbClr val="DECEE8"/>
            </a:solidFill>
            <a:ln w="9525">
              <a:solidFill>
                <a:srgbClr val="000000"/>
              </a:solidFill>
            </a:ln>
          </c:spPr>
          <c:invertIfNegative val="0"/>
          <c:dLbls>
            <c:dLbl>
              <c:idx val="0"/>
              <c:tx>
                <c:rich>
                  <a:bodyPr/>
                  <a:lstStyle/>
                  <a:p>
                    <a:r>
                      <a:rPr lang="es-ES"/>
                      <a:t>18,9%
322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893-490A-8017-C5CEF6CEE470}"/>
                </c:ext>
              </c:extLst>
            </c:dLbl>
            <c:dLbl>
              <c:idx val="1"/>
              <c:tx>
                <c:rich>
                  <a:bodyPr/>
                  <a:lstStyle/>
                  <a:p>
                    <a:r>
                      <a:rPr lang="es-ES"/>
                      <a:t>31,6%
11.665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893-490A-8017-C5CEF6CEE470}"/>
                </c:ext>
              </c:extLst>
            </c:dLbl>
            <c:dLbl>
              <c:idx val="2"/>
              <c:tx>
                <c:rich>
                  <a:bodyPr/>
                  <a:lstStyle/>
                  <a:p>
                    <a:r>
                      <a:rPr lang="es-ES"/>
                      <a:t>35,1%
8.059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893-490A-8017-C5CEF6CEE470}"/>
                </c:ext>
              </c:extLst>
            </c:dLbl>
            <c:dLbl>
              <c:idx val="3"/>
              <c:tx>
                <c:rich>
                  <a:bodyPr/>
                  <a:lstStyle/>
                  <a:p>
                    <a:r>
                      <a:rPr lang="es-ES"/>
                      <a:t>33,0%
9.907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893-490A-8017-C5CEF6CEE470}"/>
                </c:ext>
              </c:extLst>
            </c:dLbl>
            <c:dLbl>
              <c:idx val="4"/>
              <c:tx>
                <c:rich>
                  <a:bodyPr/>
                  <a:lstStyle/>
                  <a:p>
                    <a:r>
                      <a:rPr lang="es-ES"/>
                      <a:t>39,1%
14.077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893-490A-8017-C5CEF6CEE470}"/>
                </c:ext>
              </c:extLst>
            </c:dLbl>
            <c:dLbl>
              <c:idx val="5"/>
              <c:tx>
                <c:rich>
                  <a:bodyPr/>
                  <a:lstStyle/>
                  <a:p>
                    <a:r>
                      <a:rPr lang="es-ES"/>
                      <a:t>42,3%
25.562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893-490A-8017-C5CEF6CEE470}"/>
                </c:ext>
              </c:extLst>
            </c:dLbl>
            <c:dLbl>
              <c:idx val="6"/>
              <c:tx>
                <c:rich>
                  <a:bodyPr/>
                  <a:lstStyle/>
                  <a:p>
                    <a:r>
                      <a:rPr lang="es-ES"/>
                      <a:t>45,0%
94.935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893-490A-8017-C5CEF6CEE470}"/>
                </c:ext>
              </c:extLst>
            </c:dLbl>
            <c:dLbl>
              <c:idx val="7"/>
              <c:tx>
                <c:rich>
                  <a:bodyPr/>
                  <a:lstStyle/>
                  <a:p>
                    <a:r>
                      <a:rPr lang="es-ES"/>
                      <a:t>33,8%
232.799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893-490A-8017-C5CEF6CEE470}"/>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322</c:v>
              </c:pt>
              <c:pt idx="1">
                <c:v>11665</c:v>
              </c:pt>
              <c:pt idx="2">
                <c:v>8059</c:v>
              </c:pt>
              <c:pt idx="3">
                <c:v>9907</c:v>
              </c:pt>
              <c:pt idx="4">
                <c:v>14077</c:v>
              </c:pt>
              <c:pt idx="5">
                <c:v>25562</c:v>
              </c:pt>
              <c:pt idx="6">
                <c:v>94935</c:v>
              </c:pt>
              <c:pt idx="7">
                <c:v>232799</c:v>
              </c:pt>
            </c:numLit>
          </c:val>
          <c:extLst>
            <c:ext xmlns:c16="http://schemas.microsoft.com/office/drawing/2014/chart" uri="{C3380CC4-5D6E-409C-BE32-E72D297353CC}">
              <c16:uniqueId val="{00000012-F893-490A-8017-C5CEF6CEE470}"/>
            </c:ext>
          </c:extLst>
        </c:ser>
        <c:dLbls>
          <c:showLegendKey val="0"/>
          <c:showVal val="0"/>
          <c:showCatName val="0"/>
          <c:showSerName val="0"/>
          <c:showPercent val="0"/>
          <c:showBubbleSize val="0"/>
        </c:dLbls>
        <c:gapWidth val="40"/>
        <c:overlap val="100"/>
        <c:axId val="646523103"/>
        <c:axId val="646519743"/>
      </c:barChart>
      <c:catAx>
        <c:axId val="6465231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19743"/>
        <c:crosses val="autoZero"/>
        <c:auto val="1"/>
        <c:lblAlgn val="ctr"/>
        <c:lblOffset val="100"/>
        <c:noMultiLvlLbl val="0"/>
      </c:catAx>
      <c:valAx>
        <c:axId val="64651974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2310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Hombres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34,9%
747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66-4A9E-9F80-D3FE684B27D5}"/>
                </c:ext>
              </c:extLst>
            </c:dLbl>
            <c:dLbl>
              <c:idx val="1"/>
              <c:tx>
                <c:rich>
                  <a:bodyPr/>
                  <a:lstStyle/>
                  <a:p>
                    <a:r>
                      <a:rPr lang="es-ES"/>
                      <a:t>28,3%
24.410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66-4A9E-9F80-D3FE684B27D5}"/>
                </c:ext>
              </c:extLst>
            </c:dLbl>
            <c:dLbl>
              <c:idx val="2"/>
              <c:tx>
                <c:rich>
                  <a:bodyPr/>
                  <a:lstStyle/>
                  <a:p>
                    <a:r>
                      <a:rPr lang="es-ES"/>
                      <a:t>27,4%
10.420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66-4A9E-9F80-D3FE684B27D5}"/>
                </c:ext>
              </c:extLst>
            </c:dLbl>
            <c:dLbl>
              <c:idx val="3"/>
              <c:tx>
                <c:rich>
                  <a:bodyPr/>
                  <a:lstStyle/>
                  <a:p>
                    <a:r>
                      <a:rPr lang="es-ES"/>
                      <a:t>27,1%
10.734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66-4A9E-9F80-D3FE684B27D5}"/>
                </c:ext>
              </c:extLst>
            </c:dLbl>
            <c:dLbl>
              <c:idx val="4"/>
              <c:tx>
                <c:rich>
                  <a:bodyPr/>
                  <a:lstStyle/>
                  <a:p>
                    <a:r>
                      <a:rPr lang="es-ES"/>
                      <a:t>23,9%
9.713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66-4A9E-9F80-D3FE684B27D5}"/>
                </c:ext>
              </c:extLst>
            </c:dLbl>
            <c:dLbl>
              <c:idx val="5"/>
              <c:tx>
                <c:rich>
                  <a:bodyPr/>
                  <a:lstStyle/>
                  <a:p>
                    <a:r>
                      <a:rPr lang="es-ES"/>
                      <a:t>21,7%
13.465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66-4A9E-9F80-D3FE684B27D5}"/>
                </c:ext>
              </c:extLst>
            </c:dLbl>
            <c:dLbl>
              <c:idx val="6"/>
              <c:tx>
                <c:rich>
                  <a:bodyPr/>
                  <a:lstStyle/>
                  <a:p>
                    <a:r>
                      <a:rPr lang="es-ES"/>
                      <a:t>23,8%
32.026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66-4A9E-9F80-D3FE684B27D5}"/>
                </c:ext>
              </c:extLst>
            </c:dLbl>
            <c:dLbl>
              <c:idx val="7"/>
              <c:tx>
                <c:rich>
                  <a:bodyPr/>
                  <a:lstStyle/>
                  <a:p>
                    <a:r>
                      <a:rPr lang="es-ES"/>
                      <a:t>26,3%
65.759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166-4A9E-9F80-D3FE684B27D5}"/>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747</c:v>
              </c:pt>
              <c:pt idx="1">
                <c:v>24410</c:v>
              </c:pt>
              <c:pt idx="2">
                <c:v>10420</c:v>
              </c:pt>
              <c:pt idx="3">
                <c:v>10734</c:v>
              </c:pt>
              <c:pt idx="4">
                <c:v>9713</c:v>
              </c:pt>
              <c:pt idx="5">
                <c:v>13465</c:v>
              </c:pt>
              <c:pt idx="6">
                <c:v>32026</c:v>
              </c:pt>
              <c:pt idx="7">
                <c:v>65759</c:v>
              </c:pt>
            </c:numLit>
          </c:val>
          <c:extLst>
            <c:ext xmlns:c16="http://schemas.microsoft.com/office/drawing/2014/chart" uri="{C3380CC4-5D6E-409C-BE32-E72D297353CC}">
              <c16:uniqueId val="{00000000-F166-4A9E-9F80-D3FE684B27D5}"/>
            </c:ext>
          </c:extLst>
        </c:ser>
        <c:ser>
          <c:idx val="1"/>
          <c:order val="1"/>
          <c:tx>
            <c:v>Grado II</c:v>
          </c:tx>
          <c:spPr>
            <a:solidFill>
              <a:srgbClr val="8E63A9"/>
            </a:solidFill>
            <a:ln w="9525">
              <a:solidFill>
                <a:srgbClr val="000000"/>
              </a:solidFill>
            </a:ln>
          </c:spPr>
          <c:invertIfNegative val="0"/>
          <c:dLbls>
            <c:dLbl>
              <c:idx val="0"/>
              <c:tx>
                <c:rich>
                  <a:bodyPr/>
                  <a:lstStyle/>
                  <a:p>
                    <a:r>
                      <a:rPr lang="es-ES"/>
                      <a:t>45,0%
964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166-4A9E-9F80-D3FE684B27D5}"/>
                </c:ext>
              </c:extLst>
            </c:dLbl>
            <c:dLbl>
              <c:idx val="1"/>
              <c:tx>
                <c:rich>
                  <a:bodyPr/>
                  <a:lstStyle/>
                  <a:p>
                    <a:r>
                      <a:rPr lang="es-ES"/>
                      <a:t>41,0%
35.430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166-4A9E-9F80-D3FE684B27D5}"/>
                </c:ext>
              </c:extLst>
            </c:dLbl>
            <c:dLbl>
              <c:idx val="2"/>
              <c:tx>
                <c:rich>
                  <a:bodyPr/>
                  <a:lstStyle/>
                  <a:p>
                    <a:r>
                      <a:rPr lang="es-ES"/>
                      <a:t>36,1%
13.753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166-4A9E-9F80-D3FE684B27D5}"/>
                </c:ext>
              </c:extLst>
            </c:dLbl>
            <c:dLbl>
              <c:idx val="3"/>
              <c:tx>
                <c:rich>
                  <a:bodyPr/>
                  <a:lstStyle/>
                  <a:p>
                    <a:r>
                      <a:rPr lang="es-ES"/>
                      <a:t>38,1%
15.072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166-4A9E-9F80-D3FE684B27D5}"/>
                </c:ext>
              </c:extLst>
            </c:dLbl>
            <c:dLbl>
              <c:idx val="4"/>
              <c:tx>
                <c:rich>
                  <a:bodyPr/>
                  <a:lstStyle/>
                  <a:p>
                    <a:r>
                      <a:rPr lang="es-ES"/>
                      <a:t>38,1%
15.508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166-4A9E-9F80-D3FE684B27D5}"/>
                </c:ext>
              </c:extLst>
            </c:dLbl>
            <c:dLbl>
              <c:idx val="5"/>
              <c:tx>
                <c:rich>
                  <a:bodyPr/>
                  <a:lstStyle/>
                  <a:p>
                    <a:r>
                      <a:rPr lang="es-ES"/>
                      <a:t>38,8%
24.066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166-4A9E-9F80-D3FE684B27D5}"/>
                </c:ext>
              </c:extLst>
            </c:dLbl>
            <c:dLbl>
              <c:idx val="6"/>
              <c:tx>
                <c:rich>
                  <a:bodyPr/>
                  <a:lstStyle/>
                  <a:p>
                    <a:r>
                      <a:rPr lang="es-ES"/>
                      <a:t>38,0%
51.023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166-4A9E-9F80-D3FE684B27D5}"/>
                </c:ext>
              </c:extLst>
            </c:dLbl>
            <c:dLbl>
              <c:idx val="7"/>
              <c:tx>
                <c:rich>
                  <a:bodyPr/>
                  <a:lstStyle/>
                  <a:p>
                    <a:r>
                      <a:rPr lang="es-ES"/>
                      <a:t>36,7%
91.769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166-4A9E-9F80-D3FE684B27D5}"/>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964</c:v>
              </c:pt>
              <c:pt idx="1">
                <c:v>35430</c:v>
              </c:pt>
              <c:pt idx="2">
                <c:v>13753</c:v>
              </c:pt>
              <c:pt idx="3">
                <c:v>15072</c:v>
              </c:pt>
              <c:pt idx="4">
                <c:v>15508</c:v>
              </c:pt>
              <c:pt idx="5">
                <c:v>24066</c:v>
              </c:pt>
              <c:pt idx="6">
                <c:v>51023</c:v>
              </c:pt>
              <c:pt idx="7">
                <c:v>91769</c:v>
              </c:pt>
            </c:numLit>
          </c:val>
          <c:extLst>
            <c:ext xmlns:c16="http://schemas.microsoft.com/office/drawing/2014/chart" uri="{C3380CC4-5D6E-409C-BE32-E72D297353CC}">
              <c16:uniqueId val="{00000009-F166-4A9E-9F80-D3FE684B27D5}"/>
            </c:ext>
          </c:extLst>
        </c:ser>
        <c:ser>
          <c:idx val="2"/>
          <c:order val="2"/>
          <c:tx>
            <c:v>Grado I</c:v>
          </c:tx>
          <c:spPr>
            <a:solidFill>
              <a:srgbClr val="DECEE8"/>
            </a:solidFill>
            <a:ln w="9525">
              <a:solidFill>
                <a:srgbClr val="000000"/>
              </a:solidFill>
            </a:ln>
          </c:spPr>
          <c:invertIfNegative val="0"/>
          <c:dLbls>
            <c:dLbl>
              <c:idx val="0"/>
              <c:tx>
                <c:rich>
                  <a:bodyPr/>
                  <a:lstStyle/>
                  <a:p>
                    <a:r>
                      <a:rPr lang="es-ES"/>
                      <a:t>20,2%
432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166-4A9E-9F80-D3FE684B27D5}"/>
                </c:ext>
              </c:extLst>
            </c:dLbl>
            <c:dLbl>
              <c:idx val="1"/>
              <c:tx>
                <c:rich>
                  <a:bodyPr/>
                  <a:lstStyle/>
                  <a:p>
                    <a:r>
                      <a:rPr lang="es-ES"/>
                      <a:t>30,7%
26.487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166-4A9E-9F80-D3FE684B27D5}"/>
                </c:ext>
              </c:extLst>
            </c:dLbl>
            <c:dLbl>
              <c:idx val="2"/>
              <c:tx>
                <c:rich>
                  <a:bodyPr/>
                  <a:lstStyle/>
                  <a:p>
                    <a:r>
                      <a:rPr lang="es-ES"/>
                      <a:t>36,5%
13.913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166-4A9E-9F80-D3FE684B27D5}"/>
                </c:ext>
              </c:extLst>
            </c:dLbl>
            <c:dLbl>
              <c:idx val="3"/>
              <c:tx>
                <c:rich>
                  <a:bodyPr/>
                  <a:lstStyle/>
                  <a:p>
                    <a:r>
                      <a:rPr lang="es-ES"/>
                      <a:t>34,8%
13.776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166-4A9E-9F80-D3FE684B27D5}"/>
                </c:ext>
              </c:extLst>
            </c:dLbl>
            <c:dLbl>
              <c:idx val="4"/>
              <c:tx>
                <c:rich>
                  <a:bodyPr/>
                  <a:lstStyle/>
                  <a:p>
                    <a:r>
                      <a:rPr lang="es-ES"/>
                      <a:t>38,0%
15.468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166-4A9E-9F80-D3FE684B27D5}"/>
                </c:ext>
              </c:extLst>
            </c:dLbl>
            <c:dLbl>
              <c:idx val="5"/>
              <c:tx>
                <c:rich>
                  <a:bodyPr/>
                  <a:lstStyle/>
                  <a:p>
                    <a:r>
                      <a:rPr lang="es-ES"/>
                      <a:t>39,4%
24.447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166-4A9E-9F80-D3FE684B27D5}"/>
                </c:ext>
              </c:extLst>
            </c:dLbl>
            <c:dLbl>
              <c:idx val="6"/>
              <c:tx>
                <c:rich>
                  <a:bodyPr/>
                  <a:lstStyle/>
                  <a:p>
                    <a:r>
                      <a:rPr lang="es-ES"/>
                      <a:t>38,2%
51.273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166-4A9E-9F80-D3FE684B27D5}"/>
                </c:ext>
              </c:extLst>
            </c:dLbl>
            <c:dLbl>
              <c:idx val="7"/>
              <c:tx>
                <c:rich>
                  <a:bodyPr/>
                  <a:lstStyle/>
                  <a:p>
                    <a:r>
                      <a:rPr lang="es-ES"/>
                      <a:t>37,1%
92.732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166-4A9E-9F80-D3FE684B27D5}"/>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432</c:v>
              </c:pt>
              <c:pt idx="1">
                <c:v>26487</c:v>
              </c:pt>
              <c:pt idx="2">
                <c:v>13913</c:v>
              </c:pt>
              <c:pt idx="3">
                <c:v>13776</c:v>
              </c:pt>
              <c:pt idx="4">
                <c:v>15468</c:v>
              </c:pt>
              <c:pt idx="5">
                <c:v>24447</c:v>
              </c:pt>
              <c:pt idx="6">
                <c:v>51273</c:v>
              </c:pt>
              <c:pt idx="7">
                <c:v>92732</c:v>
              </c:pt>
            </c:numLit>
          </c:val>
          <c:extLst>
            <c:ext xmlns:c16="http://schemas.microsoft.com/office/drawing/2014/chart" uri="{C3380CC4-5D6E-409C-BE32-E72D297353CC}">
              <c16:uniqueId val="{00000012-F166-4A9E-9F80-D3FE684B27D5}"/>
            </c:ext>
          </c:extLst>
        </c:ser>
        <c:dLbls>
          <c:showLegendKey val="0"/>
          <c:showVal val="0"/>
          <c:showCatName val="0"/>
          <c:showSerName val="0"/>
          <c:showPercent val="0"/>
          <c:showBubbleSize val="0"/>
        </c:dLbls>
        <c:gapWidth val="40"/>
        <c:overlap val="100"/>
        <c:axId val="646529343"/>
        <c:axId val="646525503"/>
      </c:barChart>
      <c:catAx>
        <c:axId val="6465293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25503"/>
        <c:crosses val="autoZero"/>
        <c:auto val="1"/>
        <c:lblAlgn val="ctr"/>
        <c:lblOffset val="100"/>
        <c:noMultiLvlLbl val="0"/>
      </c:catAx>
      <c:valAx>
        <c:axId val="64652550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2934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Parentesco del cuidador (%)</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Parentesco del cuidador (%)</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917C-430B-A2D5-460B7D90266C}"/>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917C-430B-A2D5-460B7D90266C}"/>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917C-430B-A2D5-460B7D90266C}"/>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917C-430B-A2D5-460B7D90266C}"/>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917C-430B-A2D5-460B7D90266C}"/>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917C-430B-A2D5-460B7D90266C}"/>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917C-430B-A2D5-460B7D90266C}"/>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917C-430B-A2D5-460B7D90266C}"/>
              </c:ext>
            </c:extLst>
          </c:dPt>
          <c:dPt>
            <c:idx val="8"/>
            <c:invertIfNegative val="0"/>
            <c:bubble3D val="0"/>
            <c:spPr>
              <a:solidFill>
                <a:srgbClr val="DECEE8"/>
              </a:solidFill>
              <a:ln w="9525">
                <a:solidFill>
                  <a:srgbClr val="000000"/>
                </a:solidFill>
              </a:ln>
            </c:spPr>
            <c:extLst>
              <c:ext xmlns:c16="http://schemas.microsoft.com/office/drawing/2014/chart" uri="{C3380CC4-5D6E-409C-BE32-E72D297353CC}">
                <c16:uniqueId val="{00000009-917C-430B-A2D5-460B7D90266C}"/>
              </c:ext>
            </c:extLst>
          </c:dPt>
          <c:dLbls>
            <c:dLbl>
              <c:idx val="0"/>
              <c:tx>
                <c:rich>
                  <a:bodyPr/>
                  <a:lstStyle/>
                  <a:p>
                    <a:r>
                      <a:rPr lang="en-US"/>
                      <a:t>36,48%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7C-430B-A2D5-460B7D90266C}"/>
                </c:ext>
              </c:extLst>
            </c:dLbl>
            <c:dLbl>
              <c:idx val="1"/>
              <c:tx>
                <c:rich>
                  <a:bodyPr/>
                  <a:lstStyle/>
                  <a:p>
                    <a:r>
                      <a:rPr lang="en-US"/>
                      <a:t>22,58%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7C-430B-A2D5-460B7D90266C}"/>
                </c:ext>
              </c:extLst>
            </c:dLbl>
            <c:dLbl>
              <c:idx val="2"/>
              <c:tx>
                <c:rich>
                  <a:bodyPr/>
                  <a:lstStyle/>
                  <a:p>
                    <a:r>
                      <a:rPr lang="en-US"/>
                      <a:t>20,24%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7C-430B-A2D5-460B7D90266C}"/>
                </c:ext>
              </c:extLst>
            </c:dLbl>
            <c:dLbl>
              <c:idx val="3"/>
              <c:tx>
                <c:rich>
                  <a:bodyPr/>
                  <a:lstStyle/>
                  <a:p>
                    <a:r>
                      <a:rPr lang="en-US"/>
                      <a:t>4,17%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7C-430B-A2D5-460B7D90266C}"/>
                </c:ext>
              </c:extLst>
            </c:dLbl>
            <c:dLbl>
              <c:idx val="4"/>
              <c:tx>
                <c:rich>
                  <a:bodyPr/>
                  <a:lstStyle/>
                  <a:p>
                    <a:r>
                      <a:rPr lang="en-US"/>
                      <a:t>3,23%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7C-430B-A2D5-460B7D90266C}"/>
                </c:ext>
              </c:extLst>
            </c:dLbl>
            <c:dLbl>
              <c:idx val="5"/>
              <c:tx>
                <c:rich>
                  <a:bodyPr/>
                  <a:lstStyle/>
                  <a:p>
                    <a:r>
                      <a:rPr lang="en-US"/>
                      <a:t>1,66%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7C-430B-A2D5-460B7D90266C}"/>
                </c:ext>
              </c:extLst>
            </c:dLbl>
            <c:dLbl>
              <c:idx val="6"/>
              <c:tx>
                <c:rich>
                  <a:bodyPr/>
                  <a:lstStyle/>
                  <a:p>
                    <a:r>
                      <a:rPr lang="en-US"/>
                      <a:t>1,77%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7C-430B-A2D5-460B7D90266C}"/>
                </c:ext>
              </c:extLst>
            </c:dLbl>
            <c:dLbl>
              <c:idx val="7"/>
              <c:tx>
                <c:rich>
                  <a:bodyPr/>
                  <a:lstStyle/>
                  <a:p>
                    <a:r>
                      <a:rPr lang="en-US"/>
                      <a:t>1,15%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7C-430B-A2D5-460B7D90266C}"/>
                </c:ext>
              </c:extLst>
            </c:dLbl>
            <c:dLbl>
              <c:idx val="8"/>
              <c:tx>
                <c:rich>
                  <a:bodyPr/>
                  <a:lstStyle/>
                  <a:p>
                    <a:r>
                      <a:rPr lang="en-US"/>
                      <a:t>8,73%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7C-430B-A2D5-460B7D90266C}"/>
                </c:ext>
              </c:extLst>
            </c:dLbl>
            <c:spPr>
              <a:noFill/>
              <a:ln>
                <a:noFill/>
              </a:ln>
              <a:effectLst/>
            </c:spPr>
            <c:txPr>
              <a:bodyPr rot="-2700000" vert="horz" wrap="square" lIns="38100" tIns="19050" rIns="38100" bIns="19050" anchor="ctr">
                <a:spAutoFit/>
              </a:bodyPr>
              <a:lstStyle/>
              <a:p>
                <a:pPr>
                  <a:defRPr sz="900" b="1">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9"/>
              <c:pt idx="0">
                <c:v>Hijo/a</c:v>
              </c:pt>
              <c:pt idx="1">
                <c:v>Madre</c:v>
              </c:pt>
              <c:pt idx="2">
                <c:v>Cónyuge</c:v>
              </c:pt>
              <c:pt idx="3">
                <c:v>Hermano/a</c:v>
              </c:pt>
              <c:pt idx="4">
                <c:v>Padre</c:v>
              </c:pt>
              <c:pt idx="5">
                <c:v>Yerno/Nuera</c:v>
              </c:pt>
              <c:pt idx="6">
                <c:v>Nieto/a</c:v>
              </c:pt>
              <c:pt idx="7">
                <c:v>Compañero/a</c:v>
              </c:pt>
              <c:pt idx="8">
                <c:v>Otros</c:v>
              </c:pt>
            </c:strLit>
          </c:cat>
          <c:val>
            <c:numLit>
              <c:formatCode>General</c:formatCode>
              <c:ptCount val="9"/>
              <c:pt idx="0">
                <c:v>36.479999999999997</c:v>
              </c:pt>
              <c:pt idx="1">
                <c:v>22.58</c:v>
              </c:pt>
              <c:pt idx="2">
                <c:v>20.239999999999998</c:v>
              </c:pt>
              <c:pt idx="3">
                <c:v>4.17</c:v>
              </c:pt>
              <c:pt idx="4">
                <c:v>3.23</c:v>
              </c:pt>
              <c:pt idx="5">
                <c:v>1.66</c:v>
              </c:pt>
              <c:pt idx="6">
                <c:v>1.77</c:v>
              </c:pt>
              <c:pt idx="7">
                <c:v>1.1499999999999999</c:v>
              </c:pt>
              <c:pt idx="8">
                <c:v>8.73</c:v>
              </c:pt>
            </c:numLit>
          </c:val>
          <c:extLst>
            <c:ext xmlns:c16="http://schemas.microsoft.com/office/drawing/2014/chart" uri="{C3380CC4-5D6E-409C-BE32-E72D297353CC}">
              <c16:uniqueId val="{00000000-917C-430B-A2D5-460B7D90266C}"/>
            </c:ext>
          </c:extLst>
        </c:ser>
        <c:dLbls>
          <c:showLegendKey val="0"/>
          <c:showVal val="0"/>
          <c:showCatName val="0"/>
          <c:showSerName val="0"/>
          <c:showPercent val="0"/>
          <c:showBubbleSize val="0"/>
        </c:dLbls>
        <c:gapWidth val="55"/>
        <c:shape val="cylinder"/>
        <c:axId val="646525023"/>
        <c:axId val="646529823"/>
        <c:axId val="0"/>
      </c:bar3DChart>
      <c:catAx>
        <c:axId val="64652502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29823"/>
        <c:crosses val="autoZero"/>
        <c:auto val="1"/>
        <c:lblAlgn val="ctr"/>
        <c:lblOffset val="100"/>
        <c:noMultiLvlLbl val="0"/>
      </c:catAx>
      <c:valAx>
        <c:axId val="646529823"/>
        <c:scaling>
          <c:orientation val="minMax"/>
          <c:max val="100"/>
          <c:min val="0"/>
        </c:scaling>
        <c:delete val="0"/>
        <c:axPos val="l"/>
        <c:numFmt formatCode="0&quot;%&quot;"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25023"/>
        <c:crosses val="autoZero"/>
        <c:crossBetween val="between"/>
        <c:majorUnit val="10"/>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Edad del cuidador (%)</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Edad del cuidador (%)</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B958-4D0B-A9BD-CE71CD9A7EAA}"/>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B958-4D0B-A9BD-CE71CD9A7EAA}"/>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B958-4D0B-A9BD-CE71CD9A7EAA}"/>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B958-4D0B-A9BD-CE71CD9A7EAA}"/>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B958-4D0B-A9BD-CE71CD9A7EAA}"/>
              </c:ext>
            </c:extLst>
          </c:dPt>
          <c:dLbls>
            <c:dLbl>
              <c:idx val="0"/>
              <c:tx>
                <c:rich>
                  <a:bodyPr/>
                  <a:lstStyle/>
                  <a:p>
                    <a:r>
                      <a:rPr lang="en-US"/>
                      <a:t>27,38%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58-4D0B-A9BD-CE71CD9A7EAA}"/>
                </c:ext>
              </c:extLst>
            </c:dLbl>
            <c:dLbl>
              <c:idx val="1"/>
              <c:tx>
                <c:rich>
                  <a:bodyPr/>
                  <a:lstStyle/>
                  <a:p>
                    <a:r>
                      <a:rPr lang="en-US"/>
                      <a:t>47,69%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58-4D0B-A9BD-CE71CD9A7EAA}"/>
                </c:ext>
              </c:extLst>
            </c:dLbl>
            <c:dLbl>
              <c:idx val="2"/>
              <c:tx>
                <c:rich>
                  <a:bodyPr/>
                  <a:lstStyle/>
                  <a:p>
                    <a:r>
                      <a:rPr lang="en-US"/>
                      <a:t>17,63%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58-4D0B-A9BD-CE71CD9A7EAA}"/>
                </c:ext>
              </c:extLst>
            </c:dLbl>
            <c:dLbl>
              <c:idx val="3"/>
              <c:tx>
                <c:rich>
                  <a:bodyPr/>
                  <a:lstStyle/>
                  <a:p>
                    <a:r>
                      <a:rPr lang="en-US"/>
                      <a:t>6,39%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58-4D0B-A9BD-CE71CD9A7EAA}"/>
                </c:ext>
              </c:extLst>
            </c:dLbl>
            <c:dLbl>
              <c:idx val="4"/>
              <c:tx>
                <c:rich>
                  <a:bodyPr/>
                  <a:lstStyle/>
                  <a:p>
                    <a:r>
                      <a:rPr lang="en-US"/>
                      <a:t>0,90%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58-4D0B-A9BD-CE71CD9A7EAA}"/>
                </c:ext>
              </c:extLst>
            </c:dLbl>
            <c:spPr>
              <a:noFill/>
              <a:ln>
                <a:noFill/>
              </a:ln>
              <a:effectLst/>
            </c:spPr>
            <c:txPr>
              <a:bodyPr rot="-2700000" vert="horz" wrap="square" lIns="38100" tIns="19050" rIns="38100" bIns="19050" anchor="ctr">
                <a:spAutoFit/>
              </a:bodyPr>
              <a:lstStyle/>
              <a:p>
                <a:pPr>
                  <a:defRPr sz="900" b="1">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5"/>
              <c:pt idx="0">
                <c:v>De 16 a 49 años</c:v>
              </c:pt>
              <c:pt idx="1">
                <c:v>De 50 a 66 años</c:v>
              </c:pt>
              <c:pt idx="2">
                <c:v>De 67 a 79 años</c:v>
              </c:pt>
              <c:pt idx="3">
                <c:v>De 80 a 89 años</c:v>
              </c:pt>
              <c:pt idx="4">
                <c:v>90 años o más</c:v>
              </c:pt>
            </c:strLit>
          </c:cat>
          <c:val>
            <c:numLit>
              <c:formatCode>General</c:formatCode>
              <c:ptCount val="5"/>
              <c:pt idx="0">
                <c:v>27.38</c:v>
              </c:pt>
              <c:pt idx="1">
                <c:v>47.69</c:v>
              </c:pt>
              <c:pt idx="2">
                <c:v>17.63</c:v>
              </c:pt>
              <c:pt idx="3">
                <c:v>6.39</c:v>
              </c:pt>
              <c:pt idx="4">
                <c:v>0.9</c:v>
              </c:pt>
            </c:numLit>
          </c:val>
          <c:extLst>
            <c:ext xmlns:c16="http://schemas.microsoft.com/office/drawing/2014/chart" uri="{C3380CC4-5D6E-409C-BE32-E72D297353CC}">
              <c16:uniqueId val="{00000000-B958-4D0B-A9BD-CE71CD9A7EAA}"/>
            </c:ext>
          </c:extLst>
        </c:ser>
        <c:dLbls>
          <c:showLegendKey val="0"/>
          <c:showVal val="0"/>
          <c:showCatName val="0"/>
          <c:showSerName val="0"/>
          <c:showPercent val="0"/>
          <c:showBubbleSize val="0"/>
        </c:dLbls>
        <c:gapWidth val="55"/>
        <c:shape val="cylinder"/>
        <c:axId val="646541823"/>
        <c:axId val="646542303"/>
        <c:axId val="0"/>
      </c:bar3DChart>
      <c:catAx>
        <c:axId val="64654182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42303"/>
        <c:crosses val="autoZero"/>
        <c:auto val="1"/>
        <c:lblAlgn val="ctr"/>
        <c:lblOffset val="100"/>
        <c:noMultiLvlLbl val="0"/>
      </c:catAx>
      <c:valAx>
        <c:axId val="646542303"/>
        <c:scaling>
          <c:orientation val="minMax"/>
          <c:max val="100"/>
          <c:min val="0"/>
        </c:scaling>
        <c:delete val="0"/>
        <c:axPos val="l"/>
        <c:numFmt formatCode="0&quot;%&quot;"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41823"/>
        <c:crosses val="autoZero"/>
        <c:crossBetween val="between"/>
        <c:majorUnit val="10"/>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0 a 64 años sobre la población de dicha edad</a:t>
            </a:r>
          </a:p>
        </c:rich>
      </c:tx>
      <c:overlay val="0"/>
    </c:title>
    <c:autoTitleDeleted val="0"/>
    <c:plotArea>
      <c:layout/>
      <c:barChart>
        <c:barDir val="col"/>
        <c:grouping val="clustered"/>
        <c:varyColors val="0"/>
        <c:ser>
          <c:idx val="0"/>
          <c:order val="0"/>
          <c:tx>
            <c:v>Porcentaje de solicitudes en el tramo de edad de 0 a 64 años sobre la población de dicha edad</c:v>
          </c:tx>
          <c:spPr>
            <a:solidFill>
              <a:srgbClr val="DECEE8"/>
            </a:solidFill>
            <a:ln w="12700">
              <a:solidFill>
                <a:srgbClr val="000000"/>
              </a:solidFill>
            </a:ln>
          </c:spPr>
          <c:invertIfNegative val="0"/>
          <c:dPt>
            <c:idx val="10"/>
            <c:invertIfNegative val="0"/>
            <c:bubble3D val="0"/>
            <c:spPr>
              <a:solidFill>
                <a:srgbClr val="5A3471"/>
              </a:solidFill>
              <a:ln w="12700">
                <a:solidFill>
                  <a:srgbClr val="000000"/>
                </a:solidFill>
              </a:ln>
            </c:spPr>
            <c:extLst>
              <c:ext xmlns:c16="http://schemas.microsoft.com/office/drawing/2014/chart" uri="{C3380CC4-5D6E-409C-BE32-E72D297353CC}">
                <c16:uniqueId val="{00000001-90E1-4D6D-A1A4-9B1510C784CD}"/>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Murcia, Región de</c:v>
              </c:pt>
              <c:pt idx="2">
                <c:v>Ceuta</c:v>
              </c:pt>
              <c:pt idx="3">
                <c:v>Castilla y León</c:v>
              </c:pt>
              <c:pt idx="4">
                <c:v>País Vasco</c:v>
              </c:pt>
              <c:pt idx="5">
                <c:v>Andalucía</c:v>
              </c:pt>
              <c:pt idx="6">
                <c:v>Extremadura</c:v>
              </c:pt>
              <c:pt idx="7">
                <c:v>Cataluña</c:v>
              </c:pt>
              <c:pt idx="8">
                <c:v>Canarias</c:v>
              </c:pt>
              <c:pt idx="9">
                <c:v>Cantabria</c:v>
              </c:pt>
              <c:pt idx="10">
                <c:v>Total Nacional</c:v>
              </c:pt>
              <c:pt idx="11">
                <c:v>Asturias, Principado de</c:v>
              </c:pt>
              <c:pt idx="12">
                <c:v>Comunitat Valenciana</c:v>
              </c:pt>
              <c:pt idx="13">
                <c:v>Castilla - La Mancha</c:v>
              </c:pt>
              <c:pt idx="14">
                <c:v>Galicia</c:v>
              </c:pt>
              <c:pt idx="15">
                <c:v>Balears, Illes</c:v>
              </c:pt>
              <c:pt idx="16">
                <c:v>Rioja, La</c:v>
              </c:pt>
              <c:pt idx="17">
                <c:v>Madrid, Comunidad de</c:v>
              </c:pt>
              <c:pt idx="18">
                <c:v>Aragón</c:v>
              </c:pt>
              <c:pt idx="19">
                <c:v>Navarra, Comunidad Foral de</c:v>
              </c:pt>
            </c:strLit>
          </c:cat>
          <c:val>
            <c:numLit>
              <c:formatCode>General</c:formatCode>
              <c:ptCount val="20"/>
              <c:pt idx="0">
                <c:v>2.3780712369127159</c:v>
              </c:pt>
              <c:pt idx="1">
                <c:v>1.957460382560352</c:v>
              </c:pt>
              <c:pt idx="2">
                <c:v>1.9340348542195229</c:v>
              </c:pt>
              <c:pt idx="3">
                <c:v>1.919426233074494</c:v>
              </c:pt>
              <c:pt idx="4">
                <c:v>1.90003787958996</c:v>
              </c:pt>
              <c:pt idx="5">
                <c:v>1.8599500308103429</c:v>
              </c:pt>
              <c:pt idx="6">
                <c:v>1.8363678698453021</c:v>
              </c:pt>
              <c:pt idx="7">
                <c:v>1.710819103978005</c:v>
              </c:pt>
              <c:pt idx="8">
                <c:v>1.6133911028645049</c:v>
              </c:pt>
              <c:pt idx="9">
                <c:v>1.6104303035848591</c:v>
              </c:pt>
              <c:pt idx="10">
                <c:v>1.598437080548458</c:v>
              </c:pt>
              <c:pt idx="11">
                <c:v>1.494310564130771</c:v>
              </c:pt>
              <c:pt idx="12">
                <c:v>1.4839775070585659</c:v>
              </c:pt>
              <c:pt idx="13">
                <c:v>1.470456706553565</c:v>
              </c:pt>
              <c:pt idx="14">
                <c:v>1.4377463585287411</c:v>
              </c:pt>
              <c:pt idx="15">
                <c:v>1.437248580118093</c:v>
              </c:pt>
              <c:pt idx="16">
                <c:v>1.3746545598105011</c:v>
              </c:pt>
              <c:pt idx="17">
                <c:v>1.197264780970738</c:v>
              </c:pt>
              <c:pt idx="18">
                <c:v>1.1355825328205511</c:v>
              </c:pt>
              <c:pt idx="19">
                <c:v>1.063628960615931</c:v>
              </c:pt>
            </c:numLit>
          </c:val>
          <c:extLst>
            <c:ext xmlns:c16="http://schemas.microsoft.com/office/drawing/2014/chart" uri="{C3380CC4-5D6E-409C-BE32-E72D297353CC}">
              <c16:uniqueId val="{00000000-90E1-4D6D-A1A4-9B1510C784CD}"/>
            </c:ext>
          </c:extLst>
        </c:ser>
        <c:dLbls>
          <c:showLegendKey val="0"/>
          <c:showVal val="0"/>
          <c:showCatName val="0"/>
          <c:showSerName val="0"/>
          <c:showPercent val="0"/>
          <c:showBubbleSize val="0"/>
        </c:dLbls>
        <c:gapWidth val="40"/>
        <c:axId val="550919455"/>
        <c:axId val="550919935"/>
      </c:barChart>
      <c:catAx>
        <c:axId val="55091945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919935"/>
        <c:crosses val="autoZero"/>
        <c:auto val="1"/>
        <c:lblAlgn val="ctr"/>
        <c:lblOffset val="100"/>
        <c:noMultiLvlLbl val="0"/>
      </c:catAx>
      <c:valAx>
        <c:axId val="550919935"/>
        <c:scaling>
          <c:orientation val="minMax"/>
          <c:max val="2.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19455"/>
        <c:crosses val="autoZero"/>
        <c:crossBetween val="between"/>
        <c:majorUnit val="0.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Sexo del cuidador (%)</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Sexo del cuidador (%)</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B6A4-4014-BA46-3A5719557106}"/>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B6A4-4014-BA46-3A5719557106}"/>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0.72017599241395069</c:v>
              </c:pt>
              <c:pt idx="1">
                <c:v>0.27982400758604936</c:v>
              </c:pt>
            </c:numLit>
          </c:val>
          <c:extLst>
            <c:ext xmlns:c16="http://schemas.microsoft.com/office/drawing/2014/chart" uri="{C3380CC4-5D6E-409C-BE32-E72D297353CC}">
              <c16:uniqueId val="{00000000-B6A4-4014-BA46-3A5719557106}"/>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Mujer</c:v>
          </c:tx>
          <c:spPr>
            <a:solidFill>
              <a:srgbClr val="AD84C6"/>
            </a:solidFill>
            <a:ln w="9525">
              <a:solidFill>
                <a:srgbClr val="000000"/>
              </a:solidFill>
            </a:ln>
          </c:spPr>
          <c:invertIfNegative val="0"/>
          <c:dPt>
            <c:idx val="19"/>
            <c:invertIfNegative val="0"/>
            <c:bubble3D val="0"/>
            <c:spPr>
              <a:solidFill>
                <a:srgbClr val="5A3471"/>
              </a:solidFill>
              <a:ln w="9525">
                <a:solidFill>
                  <a:srgbClr val="000000"/>
                </a:solidFill>
              </a:ln>
            </c:spPr>
            <c:extLst>
              <c:ext xmlns:c16="http://schemas.microsoft.com/office/drawing/2014/chart" uri="{C3380CC4-5D6E-409C-BE32-E72D297353CC}">
                <c16:uniqueId val="{00000014-4BF4-4ED3-98A2-E50654D3E4C0}"/>
              </c:ext>
            </c:extLst>
          </c:dPt>
          <c:dLbls>
            <c:dLbl>
              <c:idx val="0"/>
              <c:tx>
                <c:rich>
                  <a:bodyPr/>
                  <a:lstStyle/>
                  <a:p>
                    <a:r>
                      <a:rPr lang="es-ES"/>
                      <a:t>80,9%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F4-4ED3-98A2-E50654D3E4C0}"/>
                </c:ext>
              </c:extLst>
            </c:dLbl>
            <c:dLbl>
              <c:idx val="1"/>
              <c:tx>
                <c:rich>
                  <a:bodyPr/>
                  <a:lstStyle/>
                  <a:p>
                    <a:r>
                      <a:rPr lang="es-ES"/>
                      <a:t>69,8%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F4-4ED3-98A2-E50654D3E4C0}"/>
                </c:ext>
              </c:extLst>
            </c:dLbl>
            <c:dLbl>
              <c:idx val="2"/>
              <c:tx>
                <c:rich>
                  <a:bodyPr/>
                  <a:lstStyle/>
                  <a:p>
                    <a:r>
                      <a:rPr lang="es-ES"/>
                      <a:t>73,1%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F4-4ED3-98A2-E50654D3E4C0}"/>
                </c:ext>
              </c:extLst>
            </c:dLbl>
            <c:dLbl>
              <c:idx val="3"/>
              <c:tx>
                <c:rich>
                  <a:bodyPr/>
                  <a:lstStyle/>
                  <a:p>
                    <a:r>
                      <a:rPr lang="es-ES"/>
                      <a:t>70,1%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F4-4ED3-98A2-E50654D3E4C0}"/>
                </c:ext>
              </c:extLst>
            </c:dLbl>
            <c:dLbl>
              <c:idx val="4"/>
              <c:tx>
                <c:rich>
                  <a:bodyPr/>
                  <a:lstStyle/>
                  <a:p>
                    <a:r>
                      <a:rPr lang="es-ES"/>
                      <a:t>74,1%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F4-4ED3-98A2-E50654D3E4C0}"/>
                </c:ext>
              </c:extLst>
            </c:dLbl>
            <c:dLbl>
              <c:idx val="5"/>
              <c:tx>
                <c:rich>
                  <a:bodyPr/>
                  <a:lstStyle/>
                  <a:p>
                    <a:r>
                      <a:rPr lang="es-ES"/>
                      <a:t>72,1%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F4-4ED3-98A2-E50654D3E4C0}"/>
                </c:ext>
              </c:extLst>
            </c:dLbl>
            <c:dLbl>
              <c:idx val="6"/>
              <c:tx>
                <c:rich>
                  <a:bodyPr/>
                  <a:lstStyle/>
                  <a:p>
                    <a:r>
                      <a:rPr lang="es-ES"/>
                      <a:t>73,9%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F4-4ED3-98A2-E50654D3E4C0}"/>
                </c:ext>
              </c:extLst>
            </c:dLbl>
            <c:dLbl>
              <c:idx val="7"/>
              <c:tx>
                <c:rich>
                  <a:bodyPr/>
                  <a:lstStyle/>
                  <a:p>
                    <a:r>
                      <a:rPr lang="es-ES"/>
                      <a:t>74,2%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F4-4ED3-98A2-E50654D3E4C0}"/>
                </c:ext>
              </c:extLst>
            </c:dLbl>
            <c:dLbl>
              <c:idx val="8"/>
              <c:tx>
                <c:rich>
                  <a:bodyPr/>
                  <a:lstStyle/>
                  <a:p>
                    <a:r>
                      <a:rPr lang="es-ES"/>
                      <a:t>65,2%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F4-4ED3-98A2-E50654D3E4C0}"/>
                </c:ext>
              </c:extLst>
            </c:dLbl>
            <c:dLbl>
              <c:idx val="9"/>
              <c:tx>
                <c:rich>
                  <a:bodyPr/>
                  <a:lstStyle/>
                  <a:p>
                    <a:r>
                      <a:rPr lang="es-ES"/>
                      <a:t>72,3%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F4-4ED3-98A2-E50654D3E4C0}"/>
                </c:ext>
              </c:extLst>
            </c:dLbl>
            <c:dLbl>
              <c:idx val="10"/>
              <c:tx>
                <c:rich>
                  <a:bodyPr/>
                  <a:lstStyle/>
                  <a:p>
                    <a:r>
                      <a:rPr lang="es-ES"/>
                      <a:t>80,9%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BF4-4ED3-98A2-E50654D3E4C0}"/>
                </c:ext>
              </c:extLst>
            </c:dLbl>
            <c:dLbl>
              <c:idx val="11"/>
              <c:tx>
                <c:rich>
                  <a:bodyPr/>
                  <a:lstStyle/>
                  <a:p>
                    <a:r>
                      <a:rPr lang="es-ES"/>
                      <a:t>77,5%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BF4-4ED3-98A2-E50654D3E4C0}"/>
                </c:ext>
              </c:extLst>
            </c:dLbl>
            <c:dLbl>
              <c:idx val="12"/>
              <c:tx>
                <c:rich>
                  <a:bodyPr/>
                  <a:lstStyle/>
                  <a:p>
                    <a:r>
                      <a:rPr lang="es-ES"/>
                      <a:t>73,5%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BF4-4ED3-98A2-E50654D3E4C0}"/>
                </c:ext>
              </c:extLst>
            </c:dLbl>
            <c:dLbl>
              <c:idx val="13"/>
              <c:tx>
                <c:rich>
                  <a:bodyPr/>
                  <a:lstStyle/>
                  <a:p>
                    <a:r>
                      <a:rPr lang="es-ES"/>
                      <a:t>71,6%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BF4-4ED3-98A2-E50654D3E4C0}"/>
                </c:ext>
              </c:extLst>
            </c:dLbl>
            <c:dLbl>
              <c:idx val="14"/>
              <c:tx>
                <c:rich>
                  <a:bodyPr/>
                  <a:lstStyle/>
                  <a:p>
                    <a:r>
                      <a:rPr lang="es-ES"/>
                      <a:t>71,4%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BF4-4ED3-98A2-E50654D3E4C0}"/>
                </c:ext>
              </c:extLst>
            </c:dLbl>
            <c:dLbl>
              <c:idx val="15"/>
              <c:tx>
                <c:rich>
                  <a:bodyPr/>
                  <a:lstStyle/>
                  <a:p>
                    <a:r>
                      <a:rPr lang="es-ES"/>
                      <a:t>66,4%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BF4-4ED3-98A2-E50654D3E4C0}"/>
                </c:ext>
              </c:extLst>
            </c:dLbl>
            <c:dLbl>
              <c:idx val="16"/>
              <c:tx>
                <c:rich>
                  <a:bodyPr/>
                  <a:lstStyle/>
                  <a:p>
                    <a:r>
                      <a:rPr lang="es-ES"/>
                      <a:t>72,7%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BF4-4ED3-98A2-E50654D3E4C0}"/>
                </c:ext>
              </c:extLst>
            </c:dLbl>
            <c:dLbl>
              <c:idx val="17"/>
              <c:tx>
                <c:rich>
                  <a:bodyPr/>
                  <a:lstStyle/>
                  <a:p>
                    <a:r>
                      <a:rPr lang="es-ES"/>
                      <a:t>84,1%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BF4-4ED3-98A2-E50654D3E4C0}"/>
                </c:ext>
              </c:extLst>
            </c:dLbl>
            <c:dLbl>
              <c:idx val="18"/>
              <c:tx>
                <c:rich>
                  <a:bodyPr/>
                  <a:lstStyle/>
                  <a:p>
                    <a:r>
                      <a:rPr lang="es-ES"/>
                      <a:t>89,4%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BF4-4ED3-98A2-E50654D3E4C0}"/>
                </c:ext>
              </c:extLst>
            </c:dLbl>
            <c:dLbl>
              <c:idx val="19"/>
              <c:tx>
                <c:rich>
                  <a:bodyPr wrap="square" lIns="38100" tIns="19050" rIns="38100" bIns="19050" anchor="ctr">
                    <a:spAutoFit/>
                  </a:bodyPr>
                  <a:lstStyle/>
                  <a:p>
                    <a:pPr>
                      <a:defRPr sz="900" b="1">
                        <a:solidFill>
                          <a:srgbClr val="FFFFFF"/>
                        </a:solidFill>
                        <a:latin typeface="Calibri"/>
                        <a:ea typeface="Calibri"/>
                        <a:cs typeface="Calibri"/>
                      </a:defRPr>
                    </a:pPr>
                    <a:r>
                      <a:rPr lang="es-ES"/>
                      <a:t>72,0%</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BF4-4ED3-98A2-E50654D3E4C0}"/>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82943</c:v>
              </c:pt>
              <c:pt idx="1">
                <c:v>19660</c:v>
              </c:pt>
              <c:pt idx="2">
                <c:v>10331</c:v>
              </c:pt>
              <c:pt idx="3">
                <c:v>20076</c:v>
              </c:pt>
              <c:pt idx="4">
                <c:v>25054</c:v>
              </c:pt>
              <c:pt idx="5">
                <c:v>7059</c:v>
              </c:pt>
              <c:pt idx="6">
                <c:v>20174</c:v>
              </c:pt>
              <c:pt idx="7">
                <c:v>30147</c:v>
              </c:pt>
              <c:pt idx="8">
                <c:v>118490</c:v>
              </c:pt>
              <c:pt idx="9">
                <c:v>102198</c:v>
              </c:pt>
              <c:pt idx="10">
                <c:v>6372</c:v>
              </c:pt>
              <c:pt idx="11">
                <c:v>32662</c:v>
              </c:pt>
              <c:pt idx="12">
                <c:v>48780</c:v>
              </c:pt>
              <c:pt idx="13">
                <c:v>24124</c:v>
              </c:pt>
              <c:pt idx="14">
                <c:v>7713</c:v>
              </c:pt>
              <c:pt idx="15">
                <c:v>27814</c:v>
              </c:pt>
              <c:pt idx="16">
                <c:v>904</c:v>
              </c:pt>
              <c:pt idx="17">
                <c:v>751</c:v>
              </c:pt>
              <c:pt idx="18">
                <c:v>1062</c:v>
              </c:pt>
              <c:pt idx="19">
                <c:v>586314</c:v>
              </c:pt>
            </c:numLit>
          </c:val>
          <c:extLst>
            <c:ext xmlns:c16="http://schemas.microsoft.com/office/drawing/2014/chart" uri="{C3380CC4-5D6E-409C-BE32-E72D297353CC}">
              <c16:uniqueId val="{00000000-4BF4-4ED3-98A2-E50654D3E4C0}"/>
            </c:ext>
          </c:extLst>
        </c:ser>
        <c:ser>
          <c:idx val="1"/>
          <c:order val="1"/>
          <c:tx>
            <c:v>Hombre</c:v>
          </c:tx>
          <c:spPr>
            <a:solidFill>
              <a:srgbClr val="8784C6"/>
            </a:solidFill>
            <a:ln w="9525">
              <a:solidFill>
                <a:srgbClr val="000000"/>
              </a:solidFill>
            </a:ln>
          </c:spPr>
          <c:invertIfNegative val="0"/>
          <c:dPt>
            <c:idx val="19"/>
            <c:invertIfNegative val="0"/>
            <c:bubble3D val="0"/>
            <c:spPr>
              <a:solidFill>
                <a:srgbClr val="373472"/>
              </a:solidFill>
              <a:ln w="9525">
                <a:solidFill>
                  <a:srgbClr val="000000"/>
                </a:solidFill>
              </a:ln>
            </c:spPr>
            <c:extLst>
              <c:ext xmlns:c16="http://schemas.microsoft.com/office/drawing/2014/chart" uri="{C3380CC4-5D6E-409C-BE32-E72D297353CC}">
                <c16:uniqueId val="{00000029-4BF4-4ED3-98A2-E50654D3E4C0}"/>
              </c:ext>
            </c:extLst>
          </c:dPt>
          <c:dLbls>
            <c:dLbl>
              <c:idx val="0"/>
              <c:tx>
                <c:rich>
                  <a:bodyPr/>
                  <a:lstStyle/>
                  <a:p>
                    <a:r>
                      <a:rPr lang="es-ES"/>
                      <a:t>19,1%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BF4-4ED3-98A2-E50654D3E4C0}"/>
                </c:ext>
              </c:extLst>
            </c:dLbl>
            <c:dLbl>
              <c:idx val="1"/>
              <c:tx>
                <c:rich>
                  <a:bodyPr/>
                  <a:lstStyle/>
                  <a:p>
                    <a:r>
                      <a:rPr lang="es-ES"/>
                      <a:t>30,2%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BF4-4ED3-98A2-E50654D3E4C0}"/>
                </c:ext>
              </c:extLst>
            </c:dLbl>
            <c:dLbl>
              <c:idx val="2"/>
              <c:tx>
                <c:rich>
                  <a:bodyPr/>
                  <a:lstStyle/>
                  <a:p>
                    <a:r>
                      <a:rPr lang="es-ES"/>
                      <a:t>26,9%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BF4-4ED3-98A2-E50654D3E4C0}"/>
                </c:ext>
              </c:extLst>
            </c:dLbl>
            <c:dLbl>
              <c:idx val="3"/>
              <c:tx>
                <c:rich>
                  <a:bodyPr/>
                  <a:lstStyle/>
                  <a:p>
                    <a:r>
                      <a:rPr lang="es-ES"/>
                      <a:t>29,9%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BF4-4ED3-98A2-E50654D3E4C0}"/>
                </c:ext>
              </c:extLst>
            </c:dLbl>
            <c:dLbl>
              <c:idx val="4"/>
              <c:tx>
                <c:rich>
                  <a:bodyPr/>
                  <a:lstStyle/>
                  <a:p>
                    <a:r>
                      <a:rPr lang="es-ES"/>
                      <a:t>25,9%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BF4-4ED3-98A2-E50654D3E4C0}"/>
                </c:ext>
              </c:extLst>
            </c:dLbl>
            <c:dLbl>
              <c:idx val="5"/>
              <c:tx>
                <c:rich>
                  <a:bodyPr/>
                  <a:lstStyle/>
                  <a:p>
                    <a:r>
                      <a:rPr lang="es-ES"/>
                      <a:t>27,9%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BF4-4ED3-98A2-E50654D3E4C0}"/>
                </c:ext>
              </c:extLst>
            </c:dLbl>
            <c:dLbl>
              <c:idx val="6"/>
              <c:tx>
                <c:rich>
                  <a:bodyPr/>
                  <a:lstStyle/>
                  <a:p>
                    <a:r>
                      <a:rPr lang="es-ES"/>
                      <a:t>26,1%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BF4-4ED3-98A2-E50654D3E4C0}"/>
                </c:ext>
              </c:extLst>
            </c:dLbl>
            <c:dLbl>
              <c:idx val="7"/>
              <c:tx>
                <c:rich>
                  <a:bodyPr/>
                  <a:lstStyle/>
                  <a:p>
                    <a:r>
                      <a:rPr lang="es-ES"/>
                      <a:t>25,8%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BF4-4ED3-98A2-E50654D3E4C0}"/>
                </c:ext>
              </c:extLst>
            </c:dLbl>
            <c:dLbl>
              <c:idx val="8"/>
              <c:tx>
                <c:rich>
                  <a:bodyPr/>
                  <a:lstStyle/>
                  <a:p>
                    <a:r>
                      <a:rPr lang="es-ES"/>
                      <a:t>34,8%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BF4-4ED3-98A2-E50654D3E4C0}"/>
                </c:ext>
              </c:extLst>
            </c:dLbl>
            <c:dLbl>
              <c:idx val="9"/>
              <c:tx>
                <c:rich>
                  <a:bodyPr/>
                  <a:lstStyle/>
                  <a:p>
                    <a:r>
                      <a:rPr lang="es-ES"/>
                      <a:t>27,7%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BF4-4ED3-98A2-E50654D3E4C0}"/>
                </c:ext>
              </c:extLst>
            </c:dLbl>
            <c:dLbl>
              <c:idx val="10"/>
              <c:tx>
                <c:rich>
                  <a:bodyPr/>
                  <a:lstStyle/>
                  <a:p>
                    <a:r>
                      <a:rPr lang="es-ES"/>
                      <a:t>19,1%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BF4-4ED3-98A2-E50654D3E4C0}"/>
                </c:ext>
              </c:extLst>
            </c:dLbl>
            <c:dLbl>
              <c:idx val="11"/>
              <c:tx>
                <c:rich>
                  <a:bodyPr/>
                  <a:lstStyle/>
                  <a:p>
                    <a:r>
                      <a:rPr lang="es-ES"/>
                      <a:t>22,5%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4BF4-4ED3-98A2-E50654D3E4C0}"/>
                </c:ext>
              </c:extLst>
            </c:dLbl>
            <c:dLbl>
              <c:idx val="12"/>
              <c:tx>
                <c:rich>
                  <a:bodyPr/>
                  <a:lstStyle/>
                  <a:p>
                    <a:r>
                      <a:rPr lang="es-ES"/>
                      <a:t>26,5%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4BF4-4ED3-98A2-E50654D3E4C0}"/>
                </c:ext>
              </c:extLst>
            </c:dLbl>
            <c:dLbl>
              <c:idx val="13"/>
              <c:tx>
                <c:rich>
                  <a:bodyPr/>
                  <a:lstStyle/>
                  <a:p>
                    <a:r>
                      <a:rPr lang="es-ES"/>
                      <a:t>28,4%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4BF4-4ED3-98A2-E50654D3E4C0}"/>
                </c:ext>
              </c:extLst>
            </c:dLbl>
            <c:dLbl>
              <c:idx val="14"/>
              <c:tx>
                <c:rich>
                  <a:bodyPr/>
                  <a:lstStyle/>
                  <a:p>
                    <a:r>
                      <a:rPr lang="es-ES"/>
                      <a:t>28,6%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4BF4-4ED3-98A2-E50654D3E4C0}"/>
                </c:ext>
              </c:extLst>
            </c:dLbl>
            <c:dLbl>
              <c:idx val="15"/>
              <c:tx>
                <c:rich>
                  <a:bodyPr/>
                  <a:lstStyle/>
                  <a:p>
                    <a:r>
                      <a:rPr lang="es-ES"/>
                      <a:t>33,6%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4BF4-4ED3-98A2-E50654D3E4C0}"/>
                </c:ext>
              </c:extLst>
            </c:dLbl>
            <c:dLbl>
              <c:idx val="16"/>
              <c:tx>
                <c:rich>
                  <a:bodyPr/>
                  <a:lstStyle/>
                  <a:p>
                    <a:r>
                      <a:rPr lang="es-ES"/>
                      <a:t>27,3%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4BF4-4ED3-98A2-E50654D3E4C0}"/>
                </c:ext>
              </c:extLst>
            </c:dLbl>
            <c:dLbl>
              <c:idx val="17"/>
              <c:tx>
                <c:rich>
                  <a:bodyPr/>
                  <a:lstStyle/>
                  <a:p>
                    <a:r>
                      <a:rPr lang="es-ES"/>
                      <a:t>15,9%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4BF4-4ED3-98A2-E50654D3E4C0}"/>
                </c:ext>
              </c:extLst>
            </c:dLbl>
            <c:dLbl>
              <c:idx val="18"/>
              <c:tx>
                <c:rich>
                  <a:bodyPr/>
                  <a:lstStyle/>
                  <a:p>
                    <a:r>
                      <a:rPr lang="es-ES"/>
                      <a:t>10,6%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4BF4-4ED3-98A2-E50654D3E4C0}"/>
                </c:ext>
              </c:extLst>
            </c:dLbl>
            <c:dLbl>
              <c:idx val="19"/>
              <c:tx>
                <c:rich>
                  <a:bodyPr wrap="square" lIns="38100" tIns="19050" rIns="38100" bIns="19050" anchor="ctr">
                    <a:spAutoFit/>
                  </a:bodyPr>
                  <a:lstStyle/>
                  <a:p>
                    <a:pPr>
                      <a:defRPr sz="900" b="1">
                        <a:solidFill>
                          <a:srgbClr val="FFFFFF"/>
                        </a:solidFill>
                        <a:latin typeface="Calibri"/>
                        <a:ea typeface="Calibri"/>
                        <a:cs typeface="Calibri"/>
                      </a:defRPr>
                    </a:pPr>
                    <a:r>
                      <a:rPr lang="es-ES"/>
                      <a:t>28,0%</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4BF4-4ED3-98A2-E50654D3E4C0}"/>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19635</c:v>
              </c:pt>
              <c:pt idx="1">
                <c:v>8512</c:v>
              </c:pt>
              <c:pt idx="2">
                <c:v>3796</c:v>
              </c:pt>
              <c:pt idx="3">
                <c:v>8561</c:v>
              </c:pt>
              <c:pt idx="4">
                <c:v>8754</c:v>
              </c:pt>
              <c:pt idx="5">
                <c:v>2738</c:v>
              </c:pt>
              <c:pt idx="6">
                <c:v>7131</c:v>
              </c:pt>
              <c:pt idx="7">
                <c:v>10483</c:v>
              </c:pt>
              <c:pt idx="8">
                <c:v>63123</c:v>
              </c:pt>
              <c:pt idx="9">
                <c:v>39149</c:v>
              </c:pt>
              <c:pt idx="10">
                <c:v>1506</c:v>
              </c:pt>
              <c:pt idx="11">
                <c:v>9468</c:v>
              </c:pt>
              <c:pt idx="12">
                <c:v>17601</c:v>
              </c:pt>
              <c:pt idx="13">
                <c:v>9556</c:v>
              </c:pt>
              <c:pt idx="14">
                <c:v>3087</c:v>
              </c:pt>
              <c:pt idx="15">
                <c:v>14105</c:v>
              </c:pt>
              <c:pt idx="16">
                <c:v>339</c:v>
              </c:pt>
              <c:pt idx="17">
                <c:v>142</c:v>
              </c:pt>
              <c:pt idx="18">
                <c:v>126</c:v>
              </c:pt>
              <c:pt idx="19">
                <c:v>227812</c:v>
              </c:pt>
            </c:numLit>
          </c:val>
          <c:extLst>
            <c:ext xmlns:c16="http://schemas.microsoft.com/office/drawing/2014/chart" uri="{C3380CC4-5D6E-409C-BE32-E72D297353CC}">
              <c16:uniqueId val="{00000015-4BF4-4ED3-98A2-E50654D3E4C0}"/>
            </c:ext>
          </c:extLst>
        </c:ser>
        <c:dLbls>
          <c:showLegendKey val="0"/>
          <c:showVal val="0"/>
          <c:showCatName val="0"/>
          <c:showSerName val="0"/>
          <c:showPercent val="0"/>
          <c:showBubbleSize val="0"/>
        </c:dLbls>
        <c:gapWidth val="40"/>
        <c:overlap val="100"/>
        <c:axId val="646546623"/>
        <c:axId val="646544703"/>
      </c:barChart>
      <c:catAx>
        <c:axId val="64654662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44703"/>
        <c:crosses val="autoZero"/>
        <c:auto val="1"/>
        <c:lblAlgn val="ctr"/>
        <c:lblOffset val="100"/>
        <c:noMultiLvlLbl val="0"/>
      </c:catAx>
      <c:valAx>
        <c:axId val="64654470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4662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16.8</c:v>
              </c:pt>
              <c:pt idx="2">
                <c:v>3.6</c:v>
              </c:pt>
              <c:pt idx="3">
                <c:v>57.3</c:v>
              </c:pt>
              <c:pt idx="4">
                <c:v>16.100000000000001</c:v>
              </c:pt>
              <c:pt idx="5">
                <c:v>5.7</c:v>
              </c:pt>
              <c:pt idx="6">
                <c:v>0.1</c:v>
              </c:pt>
              <c:pt idx="7">
                <c:v>0.1</c:v>
              </c:pt>
              <c:pt idx="8">
                <c:v>0</c:v>
              </c:pt>
              <c:pt idx="9">
                <c:v>0.1</c:v>
              </c:pt>
            </c:numLit>
          </c:val>
          <c:extLst>
            <c:ext xmlns:c16="http://schemas.microsoft.com/office/drawing/2014/chart" uri="{C3380CC4-5D6E-409C-BE32-E72D297353CC}">
              <c16:uniqueId val="{00000000-69D8-4E35-BB0C-0EDBE611B1B6}"/>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1.6</c:v>
              </c:pt>
              <c:pt idx="2">
                <c:v>4</c:v>
              </c:pt>
              <c:pt idx="3">
                <c:v>57.4</c:v>
              </c:pt>
              <c:pt idx="4">
                <c:v>10.6</c:v>
              </c:pt>
              <c:pt idx="5">
                <c:v>23.2</c:v>
              </c:pt>
              <c:pt idx="6">
                <c:v>0</c:v>
              </c:pt>
              <c:pt idx="7">
                <c:v>2</c:v>
              </c:pt>
              <c:pt idx="8">
                <c:v>0</c:v>
              </c:pt>
              <c:pt idx="9">
                <c:v>1.2</c:v>
              </c:pt>
            </c:numLit>
          </c:val>
          <c:extLst>
            <c:ext xmlns:c16="http://schemas.microsoft.com/office/drawing/2014/chart" uri="{C3380CC4-5D6E-409C-BE32-E72D297353CC}">
              <c16:uniqueId val="{00000001-69D8-4E35-BB0C-0EDBE611B1B6}"/>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14.2</c:v>
              </c:pt>
              <c:pt idx="2">
                <c:v>3.7</c:v>
              </c:pt>
              <c:pt idx="3">
                <c:v>57.4</c:v>
              </c:pt>
              <c:pt idx="4">
                <c:v>15.2</c:v>
              </c:pt>
              <c:pt idx="5">
                <c:v>8.6</c:v>
              </c:pt>
              <c:pt idx="6">
                <c:v>0</c:v>
              </c:pt>
              <c:pt idx="7">
                <c:v>0.5</c:v>
              </c:pt>
              <c:pt idx="8">
                <c:v>0</c:v>
              </c:pt>
              <c:pt idx="9">
                <c:v>0.2</c:v>
              </c:pt>
            </c:numLit>
          </c:val>
          <c:extLst>
            <c:ext xmlns:c16="http://schemas.microsoft.com/office/drawing/2014/chart" uri="{C3380CC4-5D6E-409C-BE32-E72D297353CC}">
              <c16:uniqueId val="{00000002-69D8-4E35-BB0C-0EDBE611B1B6}"/>
            </c:ext>
          </c:extLst>
        </c:ser>
        <c:dLbls>
          <c:showLegendKey val="0"/>
          <c:showVal val="0"/>
          <c:showCatName val="0"/>
          <c:showSerName val="0"/>
          <c:showPercent val="0"/>
          <c:showBubbleSize val="0"/>
        </c:dLbls>
        <c:gapWidth val="55"/>
        <c:axId val="646547583"/>
        <c:axId val="646545663"/>
      </c:barChart>
      <c:catAx>
        <c:axId val="646547583"/>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646545663"/>
        <c:crosses val="autoZero"/>
        <c:auto val="1"/>
        <c:lblAlgn val="ctr"/>
        <c:lblOffset val="100"/>
        <c:noMultiLvlLbl val="0"/>
      </c:catAx>
      <c:valAx>
        <c:axId val="646545663"/>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64654758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1.6</c:v>
              </c:pt>
              <c:pt idx="2">
                <c:v>4.5</c:v>
              </c:pt>
              <c:pt idx="3">
                <c:v>2.6</c:v>
              </c:pt>
              <c:pt idx="4">
                <c:v>10.4</c:v>
              </c:pt>
              <c:pt idx="5">
                <c:v>37.1</c:v>
              </c:pt>
              <c:pt idx="6">
                <c:v>19.899999999999999</c:v>
              </c:pt>
              <c:pt idx="7">
                <c:v>23.5</c:v>
              </c:pt>
              <c:pt idx="8">
                <c:v>0</c:v>
              </c:pt>
              <c:pt idx="9">
                <c:v>0.2</c:v>
              </c:pt>
            </c:numLit>
          </c:val>
          <c:extLst>
            <c:ext xmlns:c16="http://schemas.microsoft.com/office/drawing/2014/chart" uri="{C3380CC4-5D6E-409C-BE32-E72D297353CC}">
              <c16:uniqueId val="{00000000-F309-4E87-9B5D-040478B8A511}"/>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0.1</c:v>
              </c:pt>
              <c:pt idx="2">
                <c:v>0.2</c:v>
              </c:pt>
              <c:pt idx="3">
                <c:v>2.5</c:v>
              </c:pt>
              <c:pt idx="4">
                <c:v>2.9</c:v>
              </c:pt>
              <c:pt idx="5">
                <c:v>47.2</c:v>
              </c:pt>
              <c:pt idx="6">
                <c:v>7.2</c:v>
              </c:pt>
              <c:pt idx="7">
                <c:v>37.1</c:v>
              </c:pt>
              <c:pt idx="8">
                <c:v>0</c:v>
              </c:pt>
              <c:pt idx="9">
                <c:v>2.8</c:v>
              </c:pt>
            </c:numLit>
          </c:val>
          <c:extLst>
            <c:ext xmlns:c16="http://schemas.microsoft.com/office/drawing/2014/chart" uri="{C3380CC4-5D6E-409C-BE32-E72D297353CC}">
              <c16:uniqueId val="{00000001-F309-4E87-9B5D-040478B8A511}"/>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1.5</c:v>
              </c:pt>
              <c:pt idx="2">
                <c:v>3.9</c:v>
              </c:pt>
              <c:pt idx="3">
                <c:v>2.6</c:v>
              </c:pt>
              <c:pt idx="4">
                <c:v>9.5</c:v>
              </c:pt>
              <c:pt idx="5">
                <c:v>38.4</c:v>
              </c:pt>
              <c:pt idx="6">
                <c:v>18.3</c:v>
              </c:pt>
              <c:pt idx="7">
                <c:v>25.2</c:v>
              </c:pt>
              <c:pt idx="8">
                <c:v>0</c:v>
              </c:pt>
              <c:pt idx="9">
                <c:v>0.5</c:v>
              </c:pt>
            </c:numLit>
          </c:val>
          <c:extLst>
            <c:ext xmlns:c16="http://schemas.microsoft.com/office/drawing/2014/chart" uri="{C3380CC4-5D6E-409C-BE32-E72D297353CC}">
              <c16:uniqueId val="{00000002-F309-4E87-9B5D-040478B8A511}"/>
            </c:ext>
          </c:extLst>
        </c:ser>
        <c:dLbls>
          <c:showLegendKey val="0"/>
          <c:showVal val="0"/>
          <c:showCatName val="0"/>
          <c:showSerName val="0"/>
          <c:showPercent val="0"/>
          <c:showBubbleSize val="0"/>
        </c:dLbls>
        <c:gapWidth val="55"/>
        <c:axId val="646548543"/>
        <c:axId val="646533183"/>
      </c:barChart>
      <c:catAx>
        <c:axId val="646548543"/>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646533183"/>
        <c:crosses val="autoZero"/>
        <c:auto val="1"/>
        <c:lblAlgn val="ctr"/>
        <c:lblOffset val="100"/>
        <c:noMultiLvlLbl val="0"/>
      </c:catAx>
      <c:valAx>
        <c:axId val="646533183"/>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64654854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8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III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0.5</c:v>
              </c:pt>
              <c:pt idx="2">
                <c:v>1.4</c:v>
              </c:pt>
              <c:pt idx="3">
                <c:v>3</c:v>
              </c:pt>
              <c:pt idx="4">
                <c:v>15.8</c:v>
              </c:pt>
              <c:pt idx="5">
                <c:v>2.7</c:v>
              </c:pt>
              <c:pt idx="6">
                <c:v>4.0999999999999996</c:v>
              </c:pt>
              <c:pt idx="7">
                <c:v>7.5</c:v>
              </c:pt>
              <c:pt idx="8">
                <c:v>16.5</c:v>
              </c:pt>
              <c:pt idx="9">
                <c:v>48.4</c:v>
              </c:pt>
            </c:numLit>
          </c:val>
          <c:extLst>
            <c:ext xmlns:c16="http://schemas.microsoft.com/office/drawing/2014/chart" uri="{C3380CC4-5D6E-409C-BE32-E72D297353CC}">
              <c16:uniqueId val="{00000000-B0EC-4E5D-BEAD-95A4C4589E70}"/>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0</c:v>
              </c:pt>
              <c:pt idx="2">
                <c:v>0</c:v>
              </c:pt>
              <c:pt idx="3">
                <c:v>1.1000000000000001</c:v>
              </c:pt>
              <c:pt idx="4">
                <c:v>0.6</c:v>
              </c:pt>
              <c:pt idx="5">
                <c:v>1.7</c:v>
              </c:pt>
              <c:pt idx="6">
                <c:v>1.1000000000000001</c:v>
              </c:pt>
              <c:pt idx="7">
                <c:v>16.5</c:v>
              </c:pt>
              <c:pt idx="8">
                <c:v>25.6</c:v>
              </c:pt>
              <c:pt idx="9">
                <c:v>53.4</c:v>
              </c:pt>
            </c:numLit>
          </c:val>
          <c:extLst>
            <c:ext xmlns:c16="http://schemas.microsoft.com/office/drawing/2014/chart" uri="{C3380CC4-5D6E-409C-BE32-E72D297353CC}">
              <c16:uniqueId val="{00000001-B0EC-4E5D-BEAD-95A4C4589E70}"/>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0.4</c:v>
              </c:pt>
              <c:pt idx="2">
                <c:v>1.2</c:v>
              </c:pt>
              <c:pt idx="3">
                <c:v>2.8</c:v>
              </c:pt>
              <c:pt idx="4">
                <c:v>13.5</c:v>
              </c:pt>
              <c:pt idx="5">
                <c:v>2.6</c:v>
              </c:pt>
              <c:pt idx="6">
                <c:v>3.6</c:v>
              </c:pt>
              <c:pt idx="7">
                <c:v>8.8000000000000007</c:v>
              </c:pt>
              <c:pt idx="8">
                <c:v>17.899999999999999</c:v>
              </c:pt>
              <c:pt idx="9">
                <c:v>49.1</c:v>
              </c:pt>
            </c:numLit>
          </c:val>
          <c:extLst>
            <c:ext xmlns:c16="http://schemas.microsoft.com/office/drawing/2014/chart" uri="{C3380CC4-5D6E-409C-BE32-E72D297353CC}">
              <c16:uniqueId val="{00000002-B0EC-4E5D-BEAD-95A4C4589E70}"/>
            </c:ext>
          </c:extLst>
        </c:ser>
        <c:dLbls>
          <c:showLegendKey val="0"/>
          <c:showVal val="0"/>
          <c:showCatName val="0"/>
          <c:showSerName val="0"/>
          <c:showPercent val="0"/>
          <c:showBubbleSize val="0"/>
        </c:dLbls>
        <c:gapWidth val="55"/>
        <c:axId val="646550463"/>
        <c:axId val="646550943"/>
      </c:barChart>
      <c:catAx>
        <c:axId val="646550463"/>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646550943"/>
        <c:crosses val="autoZero"/>
        <c:auto val="1"/>
        <c:lblAlgn val="ctr"/>
        <c:lblOffset val="100"/>
        <c:noMultiLvlLbl val="0"/>
      </c:catAx>
      <c:valAx>
        <c:axId val="646550943"/>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64655046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2.7</c:v>
              </c:pt>
              <c:pt idx="1">
                <c:v>0</c:v>
              </c:pt>
              <c:pt idx="2">
                <c:v>0.3</c:v>
              </c:pt>
              <c:pt idx="3">
                <c:v>91.2</c:v>
              </c:pt>
              <c:pt idx="4">
                <c:v>0.5</c:v>
              </c:pt>
              <c:pt idx="5">
                <c:v>0.2</c:v>
              </c:pt>
              <c:pt idx="6">
                <c:v>5.0999999999999996</c:v>
              </c:pt>
              <c:pt idx="7">
                <c:v>0</c:v>
              </c:pt>
              <c:pt idx="8">
                <c:v>0</c:v>
              </c:pt>
            </c:numLit>
          </c:val>
          <c:extLst>
            <c:ext xmlns:c16="http://schemas.microsoft.com/office/drawing/2014/chart" uri="{C3380CC4-5D6E-409C-BE32-E72D297353CC}">
              <c16:uniqueId val="{00000000-8452-4844-9A45-138E3B55E2C2}"/>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1.8</c:v>
              </c:pt>
              <c:pt idx="1">
                <c:v>0.7</c:v>
              </c:pt>
              <c:pt idx="2">
                <c:v>1.4</c:v>
              </c:pt>
              <c:pt idx="3">
                <c:v>24.5</c:v>
              </c:pt>
              <c:pt idx="4">
                <c:v>21.9</c:v>
              </c:pt>
              <c:pt idx="5">
                <c:v>42.5</c:v>
              </c:pt>
              <c:pt idx="6">
                <c:v>6</c:v>
              </c:pt>
              <c:pt idx="7">
                <c:v>0.3</c:v>
              </c:pt>
              <c:pt idx="8">
                <c:v>0.9</c:v>
              </c:pt>
            </c:numLit>
          </c:val>
          <c:extLst>
            <c:ext xmlns:c16="http://schemas.microsoft.com/office/drawing/2014/chart" uri="{C3380CC4-5D6E-409C-BE32-E72D297353CC}">
              <c16:uniqueId val="{00000001-8452-4844-9A45-138E3B55E2C2}"/>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c:v>
              </c:pt>
              <c:pt idx="1">
                <c:v>0.1</c:v>
              </c:pt>
              <c:pt idx="2">
                <c:v>0.4</c:v>
              </c:pt>
              <c:pt idx="3">
                <c:v>13.6</c:v>
              </c:pt>
              <c:pt idx="4">
                <c:v>16.2</c:v>
              </c:pt>
              <c:pt idx="5">
                <c:v>59.4</c:v>
              </c:pt>
              <c:pt idx="6">
                <c:v>9.6</c:v>
              </c:pt>
              <c:pt idx="7">
                <c:v>0.4</c:v>
              </c:pt>
              <c:pt idx="8">
                <c:v>0.3</c:v>
              </c:pt>
            </c:numLit>
          </c:val>
          <c:extLst>
            <c:ext xmlns:c16="http://schemas.microsoft.com/office/drawing/2014/chart" uri="{C3380CC4-5D6E-409C-BE32-E72D297353CC}">
              <c16:uniqueId val="{00000002-8452-4844-9A45-138E3B55E2C2}"/>
            </c:ext>
          </c:extLst>
        </c:ser>
        <c:dLbls>
          <c:showLegendKey val="0"/>
          <c:showVal val="0"/>
          <c:showCatName val="0"/>
          <c:showSerName val="0"/>
          <c:showPercent val="0"/>
          <c:showBubbleSize val="0"/>
        </c:dLbls>
        <c:gapWidth val="55"/>
        <c:axId val="646552863"/>
        <c:axId val="646536543"/>
      </c:barChart>
      <c:catAx>
        <c:axId val="646552863"/>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646536543"/>
        <c:crosses val="autoZero"/>
        <c:auto val="1"/>
        <c:lblAlgn val="ctr"/>
        <c:lblOffset val="100"/>
        <c:noMultiLvlLbl val="0"/>
      </c:catAx>
      <c:valAx>
        <c:axId val="646536543"/>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64655286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2.8</c:v>
              </c:pt>
              <c:pt idx="1">
                <c:v>0</c:v>
              </c:pt>
              <c:pt idx="2">
                <c:v>0.2</c:v>
              </c:pt>
              <c:pt idx="3">
                <c:v>14.3</c:v>
              </c:pt>
              <c:pt idx="4">
                <c:v>22.6</c:v>
              </c:pt>
              <c:pt idx="5">
                <c:v>55.5</c:v>
              </c:pt>
              <c:pt idx="6">
                <c:v>4.4000000000000004</c:v>
              </c:pt>
              <c:pt idx="7">
                <c:v>0.1</c:v>
              </c:pt>
              <c:pt idx="8">
                <c:v>0.1</c:v>
              </c:pt>
            </c:numLit>
          </c:val>
          <c:extLst>
            <c:ext xmlns:c16="http://schemas.microsoft.com/office/drawing/2014/chart" uri="{C3380CC4-5D6E-409C-BE32-E72D297353CC}">
              <c16:uniqueId val="{00000000-B97B-42D7-ABEC-B9FE3BEF8CFF}"/>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1.4</c:v>
              </c:pt>
              <c:pt idx="1">
                <c:v>0.1</c:v>
              </c:pt>
              <c:pt idx="2">
                <c:v>0.9</c:v>
              </c:pt>
              <c:pt idx="3">
                <c:v>13.1</c:v>
              </c:pt>
              <c:pt idx="4">
                <c:v>11</c:v>
              </c:pt>
              <c:pt idx="5">
                <c:v>17.100000000000001</c:v>
              </c:pt>
              <c:pt idx="6">
                <c:v>24.5</c:v>
              </c:pt>
              <c:pt idx="7">
                <c:v>10.8</c:v>
              </c:pt>
              <c:pt idx="8">
                <c:v>21.1</c:v>
              </c:pt>
            </c:numLit>
          </c:val>
          <c:extLst>
            <c:ext xmlns:c16="http://schemas.microsoft.com/office/drawing/2014/chart" uri="{C3380CC4-5D6E-409C-BE32-E72D297353CC}">
              <c16:uniqueId val="{00000001-B97B-42D7-ABEC-B9FE3BEF8CFF}"/>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c:v>
              </c:pt>
              <c:pt idx="1">
                <c:v>0</c:v>
              </c:pt>
              <c:pt idx="2">
                <c:v>0.1</c:v>
              </c:pt>
              <c:pt idx="3">
                <c:v>5.5</c:v>
              </c:pt>
              <c:pt idx="4">
                <c:v>4.5999999999999996</c:v>
              </c:pt>
              <c:pt idx="5">
                <c:v>13.1</c:v>
              </c:pt>
              <c:pt idx="6">
                <c:v>11</c:v>
              </c:pt>
              <c:pt idx="7">
                <c:v>40.200000000000003</c:v>
              </c:pt>
              <c:pt idx="8">
                <c:v>25.5</c:v>
              </c:pt>
            </c:numLit>
          </c:val>
          <c:extLst>
            <c:ext xmlns:c16="http://schemas.microsoft.com/office/drawing/2014/chart" uri="{C3380CC4-5D6E-409C-BE32-E72D297353CC}">
              <c16:uniqueId val="{00000002-B97B-42D7-ABEC-B9FE3BEF8CFF}"/>
            </c:ext>
          </c:extLst>
        </c:ser>
        <c:dLbls>
          <c:showLegendKey val="0"/>
          <c:showVal val="0"/>
          <c:showCatName val="0"/>
          <c:showSerName val="0"/>
          <c:showPercent val="0"/>
          <c:showBubbleSize val="0"/>
        </c:dLbls>
        <c:gapWidth val="55"/>
        <c:axId val="646553343"/>
        <c:axId val="646553823"/>
      </c:barChart>
      <c:catAx>
        <c:axId val="646553343"/>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646553823"/>
        <c:crosses val="autoZero"/>
        <c:auto val="1"/>
        <c:lblAlgn val="ctr"/>
        <c:lblOffset val="100"/>
        <c:noMultiLvlLbl val="0"/>
      </c:catAx>
      <c:valAx>
        <c:axId val="646553823"/>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64655334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8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III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2.7</c:v>
              </c:pt>
              <c:pt idx="1">
                <c:v>0</c:v>
              </c:pt>
              <c:pt idx="2">
                <c:v>0.1</c:v>
              </c:pt>
              <c:pt idx="3">
                <c:v>0.6</c:v>
              </c:pt>
              <c:pt idx="4">
                <c:v>18</c:v>
              </c:pt>
              <c:pt idx="5">
                <c:v>19.899999999999999</c:v>
              </c:pt>
              <c:pt idx="6">
                <c:v>54.3</c:v>
              </c:pt>
              <c:pt idx="7">
                <c:v>4.3</c:v>
              </c:pt>
              <c:pt idx="8">
                <c:v>0.1</c:v>
              </c:pt>
            </c:numLit>
          </c:val>
          <c:extLst>
            <c:ext xmlns:c16="http://schemas.microsoft.com/office/drawing/2014/chart" uri="{C3380CC4-5D6E-409C-BE32-E72D297353CC}">
              <c16:uniqueId val="{00000000-2BE6-4CAD-AAA5-24E3DF31E11F}"/>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1.4</c:v>
              </c:pt>
              <c:pt idx="1">
                <c:v>0</c:v>
              </c:pt>
              <c:pt idx="2">
                <c:v>0.7</c:v>
              </c:pt>
              <c:pt idx="3">
                <c:v>1.3</c:v>
              </c:pt>
              <c:pt idx="4">
                <c:v>18</c:v>
              </c:pt>
              <c:pt idx="5">
                <c:v>8.6999999999999993</c:v>
              </c:pt>
              <c:pt idx="6">
                <c:v>15.1</c:v>
              </c:pt>
              <c:pt idx="7">
                <c:v>18.100000000000001</c:v>
              </c:pt>
              <c:pt idx="8">
                <c:v>36.700000000000003</c:v>
              </c:pt>
            </c:numLit>
          </c:val>
          <c:extLst>
            <c:ext xmlns:c16="http://schemas.microsoft.com/office/drawing/2014/chart" uri="{C3380CC4-5D6E-409C-BE32-E72D297353CC}">
              <c16:uniqueId val="{00000001-2BE6-4CAD-AAA5-24E3DF31E11F}"/>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0.1</c:v>
              </c:pt>
              <c:pt idx="1">
                <c:v>0</c:v>
              </c:pt>
              <c:pt idx="2">
                <c:v>0</c:v>
              </c:pt>
              <c:pt idx="3">
                <c:v>0.2</c:v>
              </c:pt>
              <c:pt idx="4">
                <c:v>5</c:v>
              </c:pt>
              <c:pt idx="5">
                <c:v>3.4</c:v>
              </c:pt>
              <c:pt idx="6">
                <c:v>5.6</c:v>
              </c:pt>
              <c:pt idx="7">
                <c:v>16.399999999999999</c:v>
              </c:pt>
              <c:pt idx="8">
                <c:v>69.3</c:v>
              </c:pt>
            </c:numLit>
          </c:val>
          <c:extLst>
            <c:ext xmlns:c16="http://schemas.microsoft.com/office/drawing/2014/chart" uri="{C3380CC4-5D6E-409C-BE32-E72D297353CC}">
              <c16:uniqueId val="{00000002-2BE6-4CAD-AAA5-24E3DF31E11F}"/>
            </c:ext>
          </c:extLst>
        </c:ser>
        <c:dLbls>
          <c:showLegendKey val="0"/>
          <c:showVal val="0"/>
          <c:showCatName val="0"/>
          <c:showSerName val="0"/>
          <c:showPercent val="0"/>
          <c:showBubbleSize val="0"/>
        </c:dLbls>
        <c:gapWidth val="55"/>
        <c:axId val="646558623"/>
        <c:axId val="646560543"/>
      </c:barChart>
      <c:catAx>
        <c:axId val="646558623"/>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646560543"/>
        <c:crosses val="autoZero"/>
        <c:auto val="1"/>
        <c:lblAlgn val="ctr"/>
        <c:lblOffset val="100"/>
        <c:noMultiLvlLbl val="0"/>
      </c:catAx>
      <c:valAx>
        <c:axId val="646560543"/>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64655862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Tiempo medio desde la Solicitud de dependencia hasta la Resolución de Prestación (días)</a:t>
            </a:r>
          </a:p>
        </c:rich>
      </c:tx>
      <c:overlay val="0"/>
    </c:title>
    <c:autoTitleDeleted val="0"/>
    <c:plotArea>
      <c:layout/>
      <c:barChart>
        <c:barDir val="col"/>
        <c:grouping val="clustered"/>
        <c:varyColors val="0"/>
        <c:ser>
          <c:idx val="0"/>
          <c:order val="0"/>
          <c:tx>
            <c:v>Tiempo medio</c:v>
          </c:tx>
          <c:spPr>
            <a:solidFill>
              <a:srgbClr val="DECEE8"/>
            </a:solidFill>
            <a:ln w="12700">
              <a:solidFill>
                <a:srgbClr val="000000"/>
              </a:solidFill>
            </a:ln>
          </c:spPr>
          <c:invertIfNegative val="0"/>
          <c:dPt>
            <c:idx val="5"/>
            <c:invertIfNegative val="0"/>
            <c:bubble3D val="0"/>
            <c:spPr>
              <a:solidFill>
                <a:srgbClr val="5A3471"/>
              </a:solidFill>
              <a:ln w="12700">
                <a:solidFill>
                  <a:srgbClr val="000000"/>
                </a:solidFill>
              </a:ln>
            </c:spPr>
            <c:extLst>
              <c:ext xmlns:c16="http://schemas.microsoft.com/office/drawing/2014/chart" uri="{C3380CC4-5D6E-409C-BE32-E72D297353CC}">
                <c16:uniqueId val="{00000001-0538-41EC-B1DE-652F6CAB5AAE}"/>
              </c:ext>
            </c:extLst>
          </c:dPt>
          <c:dLbls>
            <c:numFmt formatCode="#,##0" sourceLinked="0"/>
            <c:spPr>
              <a:noFill/>
              <a:ln>
                <a:noFill/>
              </a:ln>
              <a:effectLst/>
            </c:spPr>
            <c:txPr>
              <a:bodyPr wrap="square" lIns="38100" tIns="19050" rIns="38100" bIns="19050" anchor="ctr">
                <a:spAutoFit/>
              </a:bodyPr>
              <a:lstStyle/>
              <a:p>
                <a:pPr>
                  <a:defRPr sz="900" b="1">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Murcia, Región de</c:v>
              </c:pt>
              <c:pt idx="1">
                <c:v>Andalucía</c:v>
              </c:pt>
              <c:pt idx="2">
                <c:v>Asturias, Principado de</c:v>
              </c:pt>
              <c:pt idx="3">
                <c:v>Madrid, Comunidad de</c:v>
              </c:pt>
              <c:pt idx="4">
                <c:v>Canarias</c:v>
              </c:pt>
              <c:pt idx="5">
                <c:v>Total Nacional</c:v>
              </c:pt>
              <c:pt idx="6">
                <c:v>Galicia</c:v>
              </c:pt>
              <c:pt idx="7">
                <c:v>Comunitat Valenciana</c:v>
              </c:pt>
              <c:pt idx="8">
                <c:v>Cataluña</c:v>
              </c:pt>
              <c:pt idx="9">
                <c:v>Extremadura</c:v>
              </c:pt>
              <c:pt idx="10">
                <c:v>Navarra, Comunidad Foral de</c:v>
              </c:pt>
              <c:pt idx="11">
                <c:v>Balears, Illes</c:v>
              </c:pt>
              <c:pt idx="12">
                <c:v>Melilla</c:v>
              </c:pt>
              <c:pt idx="13">
                <c:v>Cantabria</c:v>
              </c:pt>
              <c:pt idx="14">
                <c:v>Castilla - La Mancha</c:v>
              </c:pt>
              <c:pt idx="15">
                <c:v>Rioja, La</c:v>
              </c:pt>
              <c:pt idx="16">
                <c:v>País Vasco</c:v>
              </c:pt>
              <c:pt idx="17">
                <c:v>Castilla y León</c:v>
              </c:pt>
              <c:pt idx="18">
                <c:v>Aragón</c:v>
              </c:pt>
              <c:pt idx="19">
                <c:v>Ceuta</c:v>
              </c:pt>
            </c:strLit>
          </c:cat>
          <c:val>
            <c:numLit>
              <c:formatCode>General</c:formatCode>
              <c:ptCount val="20"/>
              <c:pt idx="0">
                <c:v>551</c:v>
              </c:pt>
              <c:pt idx="1">
                <c:v>435</c:v>
              </c:pt>
              <c:pt idx="2">
                <c:v>425</c:v>
              </c:pt>
              <c:pt idx="3">
                <c:v>342</c:v>
              </c:pt>
              <c:pt idx="4">
                <c:v>314</c:v>
              </c:pt>
              <c:pt idx="5">
                <c:v>314</c:v>
              </c:pt>
              <c:pt idx="6">
                <c:v>310</c:v>
              </c:pt>
              <c:pt idx="7">
                <c:v>297</c:v>
              </c:pt>
              <c:pt idx="8">
                <c:v>267</c:v>
              </c:pt>
              <c:pt idx="9">
                <c:v>264</c:v>
              </c:pt>
              <c:pt idx="10">
                <c:v>216</c:v>
              </c:pt>
              <c:pt idx="11">
                <c:v>201</c:v>
              </c:pt>
              <c:pt idx="12">
                <c:v>190</c:v>
              </c:pt>
              <c:pt idx="13">
                <c:v>172</c:v>
              </c:pt>
              <c:pt idx="14">
                <c:v>166</c:v>
              </c:pt>
              <c:pt idx="15">
                <c:v>138</c:v>
              </c:pt>
              <c:pt idx="16">
                <c:v>131</c:v>
              </c:pt>
              <c:pt idx="17">
                <c:v>120</c:v>
              </c:pt>
              <c:pt idx="18">
                <c:v>117</c:v>
              </c:pt>
              <c:pt idx="19">
                <c:v>82</c:v>
              </c:pt>
            </c:numLit>
          </c:val>
          <c:extLst>
            <c:ext xmlns:c16="http://schemas.microsoft.com/office/drawing/2014/chart" uri="{C3380CC4-5D6E-409C-BE32-E72D297353CC}">
              <c16:uniqueId val="{00000000-0538-41EC-B1DE-652F6CAB5AAE}"/>
            </c:ext>
          </c:extLst>
        </c:ser>
        <c:dLbls>
          <c:showLegendKey val="0"/>
          <c:showVal val="0"/>
          <c:showCatName val="0"/>
          <c:showSerName val="0"/>
          <c:showPercent val="0"/>
          <c:showBubbleSize val="0"/>
        </c:dLbls>
        <c:gapWidth val="40"/>
        <c:axId val="646572063"/>
        <c:axId val="646564383"/>
      </c:barChart>
      <c:catAx>
        <c:axId val="64657206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64383"/>
        <c:crosses val="autoZero"/>
        <c:auto val="1"/>
        <c:lblAlgn val="ctr"/>
        <c:lblOffset val="100"/>
        <c:noMultiLvlLbl val="0"/>
      </c:catAx>
      <c:valAx>
        <c:axId val="646564383"/>
        <c:scaling>
          <c:orientation val="minMax"/>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64657206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1"/>
            <c:invertIfNegative val="0"/>
            <c:bubble3D val="0"/>
            <c:spPr>
              <a:solidFill>
                <a:srgbClr val="5A3471"/>
              </a:solidFill>
              <a:ln w="9525">
                <a:solidFill>
                  <a:srgbClr val="000000"/>
                </a:solidFill>
              </a:ln>
            </c:spPr>
            <c:extLst>
              <c:ext xmlns:c16="http://schemas.microsoft.com/office/drawing/2014/chart" uri="{C3380CC4-5D6E-409C-BE32-E72D297353CC}">
                <c16:uniqueId val="{0000000C-0592-4232-B2AA-9391187D5AEB}"/>
              </c:ext>
            </c:extLst>
          </c:dPt>
          <c:dLbls>
            <c:dLbl>
              <c:idx val="0"/>
              <c:tx>
                <c:rich>
                  <a:bodyPr/>
                  <a:lstStyle/>
                  <a:p>
                    <a:r>
                      <a:rPr lang="es-ES"/>
                      <a:t>51.469
99,89%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92-4232-B2AA-9391187D5AEB}"/>
                </c:ext>
              </c:extLst>
            </c:dLbl>
            <c:dLbl>
              <c:idx val="1"/>
              <c:tx>
                <c:rich>
                  <a:bodyPr/>
                  <a:lstStyle/>
                  <a:p>
                    <a:r>
                      <a:rPr lang="es-ES"/>
                      <a:t>128.490
99,84%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92-4232-B2AA-9391187D5AEB}"/>
                </c:ext>
              </c:extLst>
            </c:dLbl>
            <c:dLbl>
              <c:idx val="2"/>
              <c:tx>
                <c:rich>
                  <a:bodyPr/>
                  <a:lstStyle/>
                  <a:p>
                    <a:r>
                      <a:rPr lang="es-ES"/>
                      <a:t>75.424
99,50%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92-4232-B2AA-9391187D5AEB}"/>
                </c:ext>
              </c:extLst>
            </c:dLbl>
            <c:dLbl>
              <c:idx val="3"/>
              <c:tx>
                <c:rich>
                  <a:bodyPr/>
                  <a:lstStyle/>
                  <a:p>
                    <a:r>
                      <a:rPr lang="es-ES"/>
                      <a:t>97.442
99,44%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92-4232-B2AA-9391187D5AEB}"/>
                </c:ext>
              </c:extLst>
            </c:dLbl>
            <c:dLbl>
              <c:idx val="4"/>
              <c:tx>
                <c:rich>
                  <a:bodyPr/>
                  <a:lstStyle/>
                  <a:p>
                    <a:r>
                      <a:rPr lang="es-ES"/>
                      <a:t>34.894
98,54%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92-4232-B2AA-9391187D5AEB}"/>
                </c:ext>
              </c:extLst>
            </c:dLbl>
            <c:dLbl>
              <c:idx val="5"/>
              <c:tx>
                <c:rich>
                  <a:bodyPr/>
                  <a:lstStyle/>
                  <a:p>
                    <a:r>
                      <a:rPr lang="es-ES"/>
                      <a:t>17.354
97,46%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92-4232-B2AA-9391187D5AEB}"/>
                </c:ext>
              </c:extLst>
            </c:dLbl>
            <c:dLbl>
              <c:idx val="6"/>
              <c:tx>
                <c:rich>
                  <a:bodyPr/>
                  <a:lstStyle/>
                  <a:p>
                    <a:r>
                      <a:rPr lang="es-ES"/>
                      <a:t>1.672
97,04%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92-4232-B2AA-9391187D5AEB}"/>
                </c:ext>
              </c:extLst>
            </c:dLbl>
            <c:dLbl>
              <c:idx val="7"/>
              <c:tx>
                <c:rich>
                  <a:bodyPr/>
                  <a:lstStyle/>
                  <a:p>
                    <a:r>
                      <a:rPr lang="es-ES"/>
                      <a:t>355.624
96,98%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92-4232-B2AA-9391187D5AEB}"/>
                </c:ext>
              </c:extLst>
            </c:dLbl>
            <c:dLbl>
              <c:idx val="8"/>
              <c:tx>
                <c:rich>
                  <a:bodyPr/>
                  <a:lstStyle/>
                  <a:p>
                    <a:r>
                      <a:rPr lang="es-ES"/>
                      <a:t>82.648
96,45%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92-4232-B2AA-9391187D5AEB}"/>
                </c:ext>
              </c:extLst>
            </c:dLbl>
            <c:dLbl>
              <c:idx val="9"/>
              <c:tx>
                <c:rich>
                  <a:bodyPr/>
                  <a:lstStyle/>
                  <a:p>
                    <a:r>
                      <a:rPr lang="es-ES"/>
                      <a:t>184.812
95,06%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92-4232-B2AA-9391187D5AEB}"/>
                </c:ext>
              </c:extLst>
            </c:dLbl>
            <c:dLbl>
              <c:idx val="10"/>
              <c:tx>
                <c:rich>
                  <a:bodyPr/>
                  <a:lstStyle/>
                  <a:p>
                    <a:r>
                      <a:rPr lang="es-ES"/>
                      <a:t>222.158
94,19%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592-4232-B2AA-9391187D5AEB}"/>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1.741.857
93,96%</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592-4232-B2AA-9391187D5AEB}"/>
                </c:ext>
              </c:extLst>
            </c:dLbl>
            <c:dLbl>
              <c:idx val="12"/>
              <c:tx>
                <c:rich>
                  <a:bodyPr/>
                  <a:lstStyle/>
                  <a:p>
                    <a:r>
                      <a:rPr lang="es-ES"/>
                      <a:t>19.457
93,18%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592-4232-B2AA-9391187D5AEB}"/>
                </c:ext>
              </c:extLst>
            </c:dLbl>
            <c:dLbl>
              <c:idx val="13"/>
              <c:tx>
                <c:rich>
                  <a:bodyPr/>
                  <a:lstStyle/>
                  <a:p>
                    <a:r>
                      <a:rPr lang="es-ES"/>
                      <a:t>2.431
93,11%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592-4232-B2AA-9391187D5AEB}"/>
                </c:ext>
              </c:extLst>
            </c:dLbl>
            <c:dLbl>
              <c:idx val="14"/>
              <c:tx>
                <c:rich>
                  <a:bodyPr/>
                  <a:lstStyle/>
                  <a:p>
                    <a:r>
                      <a:rPr lang="es-ES"/>
                      <a:t>9.732
91,18%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592-4232-B2AA-9391187D5AEB}"/>
                </c:ext>
              </c:extLst>
            </c:dLbl>
            <c:dLbl>
              <c:idx val="15"/>
              <c:tx>
                <c:rich>
                  <a:bodyPr/>
                  <a:lstStyle/>
                  <a:p>
                    <a:r>
                      <a:rPr lang="es-ES"/>
                      <a:t>34.876
89,16%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592-4232-B2AA-9391187D5AEB}"/>
                </c:ext>
              </c:extLst>
            </c:dLbl>
            <c:dLbl>
              <c:idx val="16"/>
              <c:tx>
                <c:rich>
                  <a:bodyPr/>
                  <a:lstStyle/>
                  <a:p>
                    <a:r>
                      <a:rPr lang="es-ES"/>
                      <a:t>37.582
88,11%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592-4232-B2AA-9391187D5AEB}"/>
                </c:ext>
              </c:extLst>
            </c:dLbl>
            <c:dLbl>
              <c:idx val="17"/>
              <c:tx>
                <c:rich>
                  <a:bodyPr/>
                  <a:lstStyle/>
                  <a:p>
                    <a:r>
                      <a:rPr lang="es-ES"/>
                      <a:t>259.187
86,74%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592-4232-B2AA-9391187D5AEB}"/>
                </c:ext>
              </c:extLst>
            </c:dLbl>
            <c:dLbl>
              <c:idx val="18"/>
              <c:tx>
                <c:rich>
                  <a:bodyPr/>
                  <a:lstStyle/>
                  <a:p>
                    <a:r>
                      <a:rPr lang="es-ES"/>
                      <a:t>51.402
86,65%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592-4232-B2AA-9391187D5AEB}"/>
                </c:ext>
              </c:extLst>
            </c:dLbl>
            <c:dLbl>
              <c:idx val="19"/>
              <c:tx>
                <c:rich>
                  <a:bodyPr/>
                  <a:lstStyle/>
                  <a:p>
                    <a:r>
                      <a:rPr lang="es-ES"/>
                      <a:t>75.203
85,30%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592-4232-B2AA-9391187D5AEB}"/>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Canarias</c:v>
              </c:pt>
              <c:pt idx="3">
                <c:v>Galicia</c:v>
              </c:pt>
              <c:pt idx="4">
                <c:v>Asturias, Principado de</c:v>
              </c:pt>
              <c:pt idx="5">
                <c:v>Navarra, Comunidad Foral de</c:v>
              </c:pt>
              <c:pt idx="6">
                <c:v>Ceuta</c:v>
              </c:pt>
              <c:pt idx="7">
                <c:v>Andalucía</c:v>
              </c:pt>
              <c:pt idx="8">
                <c:v>Castilla - La Mancha</c:v>
              </c:pt>
              <c:pt idx="9">
                <c:v>Comunitat Valenciana</c:v>
              </c:pt>
              <c:pt idx="10">
                <c:v>Madrid, Comunidad de</c:v>
              </c:pt>
              <c:pt idx="11">
                <c:v>Total Nacional</c:v>
              </c:pt>
              <c:pt idx="12">
                <c:v>Cantabria</c:v>
              </c:pt>
              <c:pt idx="13">
                <c:v>Melilla</c:v>
              </c:pt>
              <c:pt idx="14">
                <c:v>Rioja, La</c:v>
              </c:pt>
              <c:pt idx="15">
                <c:v>Balears, Illes</c:v>
              </c:pt>
              <c:pt idx="16">
                <c:v>Extremadura</c:v>
              </c:pt>
              <c:pt idx="17">
                <c:v>Cataluña</c:v>
              </c:pt>
              <c:pt idx="18">
                <c:v>Murcia, Región de</c:v>
              </c:pt>
              <c:pt idx="19">
                <c:v>País Vasco</c:v>
              </c:pt>
            </c:strLit>
          </c:cat>
          <c:val>
            <c:numLit>
              <c:formatCode>General</c:formatCode>
              <c:ptCount val="20"/>
              <c:pt idx="0">
                <c:v>51469</c:v>
              </c:pt>
              <c:pt idx="1">
                <c:v>128490</c:v>
              </c:pt>
              <c:pt idx="2">
                <c:v>75424</c:v>
              </c:pt>
              <c:pt idx="3">
                <c:v>97442</c:v>
              </c:pt>
              <c:pt idx="4">
                <c:v>34894</c:v>
              </c:pt>
              <c:pt idx="5">
                <c:v>17354</c:v>
              </c:pt>
              <c:pt idx="6">
                <c:v>1672</c:v>
              </c:pt>
              <c:pt idx="7">
                <c:v>355624</c:v>
              </c:pt>
              <c:pt idx="8">
                <c:v>82648</c:v>
              </c:pt>
              <c:pt idx="9">
                <c:v>184812</c:v>
              </c:pt>
              <c:pt idx="10">
                <c:v>222158</c:v>
              </c:pt>
              <c:pt idx="11">
                <c:v>1741857</c:v>
              </c:pt>
              <c:pt idx="12">
                <c:v>19457</c:v>
              </c:pt>
              <c:pt idx="13">
                <c:v>2431</c:v>
              </c:pt>
              <c:pt idx="14">
                <c:v>9732</c:v>
              </c:pt>
              <c:pt idx="15">
                <c:v>34876</c:v>
              </c:pt>
              <c:pt idx="16">
                <c:v>37582</c:v>
              </c:pt>
              <c:pt idx="17">
                <c:v>259187</c:v>
              </c:pt>
              <c:pt idx="18">
                <c:v>51402</c:v>
              </c:pt>
              <c:pt idx="19">
                <c:v>75203</c:v>
              </c:pt>
            </c:numLit>
          </c:val>
          <c:extLst>
            <c:ext xmlns:c16="http://schemas.microsoft.com/office/drawing/2014/chart" uri="{C3380CC4-5D6E-409C-BE32-E72D297353CC}">
              <c16:uniqueId val="{00000000-0592-4232-B2AA-9391187D5AEB}"/>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1"/>
            <c:invertIfNegative val="0"/>
            <c:bubble3D val="0"/>
            <c:spPr>
              <a:solidFill>
                <a:srgbClr val="373472"/>
              </a:solidFill>
              <a:ln w="9525">
                <a:solidFill>
                  <a:srgbClr val="000000"/>
                </a:solidFill>
              </a:ln>
            </c:spPr>
            <c:extLst>
              <c:ext xmlns:c16="http://schemas.microsoft.com/office/drawing/2014/chart" uri="{C3380CC4-5D6E-409C-BE32-E72D297353CC}">
                <c16:uniqueId val="{00000021-0592-4232-B2AA-9391187D5AEB}"/>
              </c:ext>
            </c:extLst>
          </c:dPt>
          <c:dLbls>
            <c:dLbl>
              <c:idx val="0"/>
              <c:tx>
                <c:rich>
                  <a:bodyPr/>
                  <a:lstStyle/>
                  <a:p>
                    <a:r>
                      <a:rPr lang="es-ES"/>
                      <a:t>56
0,11%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592-4232-B2AA-9391187D5AEB}"/>
                </c:ext>
              </c:extLst>
            </c:dLbl>
            <c:dLbl>
              <c:idx val="1"/>
              <c:tx>
                <c:rich>
                  <a:bodyPr/>
                  <a:lstStyle/>
                  <a:p>
                    <a:r>
                      <a:rPr lang="es-ES"/>
                      <a:t>207
0,16%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592-4232-B2AA-9391187D5AEB}"/>
                </c:ext>
              </c:extLst>
            </c:dLbl>
            <c:dLbl>
              <c:idx val="2"/>
              <c:tx>
                <c:rich>
                  <a:bodyPr/>
                  <a:lstStyle/>
                  <a:p>
                    <a:r>
                      <a:rPr lang="es-ES"/>
                      <a:t>376
0,50%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592-4232-B2AA-9391187D5AEB}"/>
                </c:ext>
              </c:extLst>
            </c:dLbl>
            <c:dLbl>
              <c:idx val="3"/>
              <c:tx>
                <c:rich>
                  <a:bodyPr/>
                  <a:lstStyle/>
                  <a:p>
                    <a:r>
                      <a:rPr lang="es-ES"/>
                      <a:t>547
0,56%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592-4232-B2AA-9391187D5AEB}"/>
                </c:ext>
              </c:extLst>
            </c:dLbl>
            <c:dLbl>
              <c:idx val="4"/>
              <c:tx>
                <c:rich>
                  <a:bodyPr/>
                  <a:lstStyle/>
                  <a:p>
                    <a:r>
                      <a:rPr lang="es-ES"/>
                      <a:t>516
1,46%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592-4232-B2AA-9391187D5AEB}"/>
                </c:ext>
              </c:extLst>
            </c:dLbl>
            <c:dLbl>
              <c:idx val="5"/>
              <c:tx>
                <c:rich>
                  <a:bodyPr/>
                  <a:lstStyle/>
                  <a:p>
                    <a:r>
                      <a:rPr lang="es-ES"/>
                      <a:t>453
2,54%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592-4232-B2AA-9391187D5AEB}"/>
                </c:ext>
              </c:extLst>
            </c:dLbl>
            <c:dLbl>
              <c:idx val="6"/>
              <c:tx>
                <c:rich>
                  <a:bodyPr/>
                  <a:lstStyle/>
                  <a:p>
                    <a:r>
                      <a:rPr lang="es-ES"/>
                      <a:t>51
2,96%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592-4232-B2AA-9391187D5AEB}"/>
                </c:ext>
              </c:extLst>
            </c:dLbl>
            <c:dLbl>
              <c:idx val="7"/>
              <c:tx>
                <c:rich>
                  <a:bodyPr/>
                  <a:lstStyle/>
                  <a:p>
                    <a:r>
                      <a:rPr lang="es-ES"/>
                      <a:t>11.079
3,02%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592-4232-B2AA-9391187D5AEB}"/>
                </c:ext>
              </c:extLst>
            </c:dLbl>
            <c:dLbl>
              <c:idx val="8"/>
              <c:tx>
                <c:rich>
                  <a:bodyPr/>
                  <a:lstStyle/>
                  <a:p>
                    <a:r>
                      <a:rPr lang="es-ES"/>
                      <a:t>3.043
3,55%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592-4232-B2AA-9391187D5AEB}"/>
                </c:ext>
              </c:extLst>
            </c:dLbl>
            <c:dLbl>
              <c:idx val="9"/>
              <c:tx>
                <c:rich>
                  <a:bodyPr/>
                  <a:lstStyle/>
                  <a:p>
                    <a:r>
                      <a:rPr lang="es-ES"/>
                      <a:t>9.603
4,94%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592-4232-B2AA-9391187D5AEB}"/>
                </c:ext>
              </c:extLst>
            </c:dLbl>
            <c:dLbl>
              <c:idx val="10"/>
              <c:tx>
                <c:rich>
                  <a:bodyPr/>
                  <a:lstStyle/>
                  <a:p>
                    <a:r>
                      <a:rPr lang="es-ES"/>
                      <a:t>13.702
5,81%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592-4232-B2AA-9391187D5AEB}"/>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112.002
6,04%</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592-4232-B2AA-9391187D5AEB}"/>
                </c:ext>
              </c:extLst>
            </c:dLbl>
            <c:dLbl>
              <c:idx val="12"/>
              <c:tx>
                <c:rich>
                  <a:bodyPr/>
                  <a:lstStyle/>
                  <a:p>
                    <a:r>
                      <a:rPr lang="es-ES"/>
                      <a:t>1.425
6,82%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592-4232-B2AA-9391187D5AEB}"/>
                </c:ext>
              </c:extLst>
            </c:dLbl>
            <c:dLbl>
              <c:idx val="13"/>
              <c:tx>
                <c:rich>
                  <a:bodyPr/>
                  <a:lstStyle/>
                  <a:p>
                    <a:r>
                      <a:rPr lang="es-ES"/>
                      <a:t>180
6,89%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592-4232-B2AA-9391187D5AEB}"/>
                </c:ext>
              </c:extLst>
            </c:dLbl>
            <c:dLbl>
              <c:idx val="14"/>
              <c:tx>
                <c:rich>
                  <a:bodyPr/>
                  <a:lstStyle/>
                  <a:p>
                    <a:r>
                      <a:rPr lang="es-ES"/>
                      <a:t>941
8,82%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592-4232-B2AA-9391187D5AEB}"/>
                </c:ext>
              </c:extLst>
            </c:dLbl>
            <c:dLbl>
              <c:idx val="15"/>
              <c:tx>
                <c:rich>
                  <a:bodyPr/>
                  <a:lstStyle/>
                  <a:p>
                    <a:r>
                      <a:rPr lang="es-ES"/>
                      <a:t>4.239
10,84%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592-4232-B2AA-9391187D5AEB}"/>
                </c:ext>
              </c:extLst>
            </c:dLbl>
            <c:dLbl>
              <c:idx val="16"/>
              <c:tx>
                <c:rich>
                  <a:bodyPr/>
                  <a:lstStyle/>
                  <a:p>
                    <a:r>
                      <a:rPr lang="es-ES"/>
                      <a:t>5.072
11,89%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592-4232-B2AA-9391187D5AEB}"/>
                </c:ext>
              </c:extLst>
            </c:dLbl>
            <c:dLbl>
              <c:idx val="17"/>
              <c:tx>
                <c:rich>
                  <a:bodyPr/>
                  <a:lstStyle/>
                  <a:p>
                    <a:r>
                      <a:rPr lang="es-ES"/>
                      <a:t>39.638
13,26%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592-4232-B2AA-9391187D5AEB}"/>
                </c:ext>
              </c:extLst>
            </c:dLbl>
            <c:dLbl>
              <c:idx val="18"/>
              <c:tx>
                <c:rich>
                  <a:bodyPr/>
                  <a:lstStyle/>
                  <a:p>
                    <a:r>
                      <a:rPr lang="es-ES"/>
                      <a:t>7.916
13,35%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592-4232-B2AA-9391187D5AEB}"/>
                </c:ext>
              </c:extLst>
            </c:dLbl>
            <c:dLbl>
              <c:idx val="19"/>
              <c:tx>
                <c:rich>
                  <a:bodyPr/>
                  <a:lstStyle/>
                  <a:p>
                    <a:r>
                      <a:rPr lang="es-ES"/>
                      <a:t>12.958
14,70%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592-4232-B2AA-9391187D5AEB}"/>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Canarias</c:v>
              </c:pt>
              <c:pt idx="3">
                <c:v>Galicia</c:v>
              </c:pt>
              <c:pt idx="4">
                <c:v>Asturias, Principado de</c:v>
              </c:pt>
              <c:pt idx="5">
                <c:v>Navarra, Comunidad Foral de</c:v>
              </c:pt>
              <c:pt idx="6">
                <c:v>Ceuta</c:v>
              </c:pt>
              <c:pt idx="7">
                <c:v>Andalucía</c:v>
              </c:pt>
              <c:pt idx="8">
                <c:v>Castilla - La Mancha</c:v>
              </c:pt>
              <c:pt idx="9">
                <c:v>Comunitat Valenciana</c:v>
              </c:pt>
              <c:pt idx="10">
                <c:v>Madrid, Comunidad de</c:v>
              </c:pt>
              <c:pt idx="11">
                <c:v>Total Nacional</c:v>
              </c:pt>
              <c:pt idx="12">
                <c:v>Cantabria</c:v>
              </c:pt>
              <c:pt idx="13">
                <c:v>Melilla</c:v>
              </c:pt>
              <c:pt idx="14">
                <c:v>Rioja, La</c:v>
              </c:pt>
              <c:pt idx="15">
                <c:v>Balears, Illes</c:v>
              </c:pt>
              <c:pt idx="16">
                <c:v>Extremadura</c:v>
              </c:pt>
              <c:pt idx="17">
                <c:v>Cataluña</c:v>
              </c:pt>
              <c:pt idx="18">
                <c:v>Murcia, Región de</c:v>
              </c:pt>
              <c:pt idx="19">
                <c:v>País Vasco</c:v>
              </c:pt>
            </c:strLit>
          </c:cat>
          <c:val>
            <c:numLit>
              <c:formatCode>General</c:formatCode>
              <c:ptCount val="20"/>
              <c:pt idx="0">
                <c:v>56</c:v>
              </c:pt>
              <c:pt idx="1">
                <c:v>207</c:v>
              </c:pt>
              <c:pt idx="2">
                <c:v>376</c:v>
              </c:pt>
              <c:pt idx="3">
                <c:v>547</c:v>
              </c:pt>
              <c:pt idx="4">
                <c:v>516</c:v>
              </c:pt>
              <c:pt idx="5">
                <c:v>453</c:v>
              </c:pt>
              <c:pt idx="6">
                <c:v>51</c:v>
              </c:pt>
              <c:pt idx="7">
                <c:v>11079</c:v>
              </c:pt>
              <c:pt idx="8">
                <c:v>3043</c:v>
              </c:pt>
              <c:pt idx="9">
                <c:v>9603</c:v>
              </c:pt>
              <c:pt idx="10">
                <c:v>13702</c:v>
              </c:pt>
              <c:pt idx="11">
                <c:v>112002</c:v>
              </c:pt>
              <c:pt idx="12">
                <c:v>1425</c:v>
              </c:pt>
              <c:pt idx="13">
                <c:v>180</c:v>
              </c:pt>
              <c:pt idx="14">
                <c:v>941</c:v>
              </c:pt>
              <c:pt idx="15">
                <c:v>4239</c:v>
              </c:pt>
              <c:pt idx="16">
                <c:v>5072</c:v>
              </c:pt>
              <c:pt idx="17">
                <c:v>39638</c:v>
              </c:pt>
              <c:pt idx="18">
                <c:v>7916</c:v>
              </c:pt>
              <c:pt idx="19">
                <c:v>12958</c:v>
              </c:pt>
            </c:numLit>
          </c:val>
          <c:extLst>
            <c:ext xmlns:c16="http://schemas.microsoft.com/office/drawing/2014/chart" uri="{C3380CC4-5D6E-409C-BE32-E72D297353CC}">
              <c16:uniqueId val="{00000015-0592-4232-B2AA-9391187D5AEB}"/>
            </c:ext>
          </c:extLst>
        </c:ser>
        <c:dLbls>
          <c:showLegendKey val="0"/>
          <c:showVal val="0"/>
          <c:showCatName val="0"/>
          <c:showSerName val="0"/>
          <c:showPercent val="0"/>
          <c:showBubbleSize val="0"/>
        </c:dLbls>
        <c:gapWidth val="40"/>
        <c:overlap val="100"/>
        <c:axId val="646563423"/>
        <c:axId val="646568223"/>
      </c:barChart>
      <c:catAx>
        <c:axId val="646563423"/>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646568223"/>
        <c:crosses val="autoZero"/>
        <c:auto val="1"/>
        <c:lblAlgn val="ctr"/>
        <c:lblOffset val="100"/>
        <c:noMultiLvlLbl val="0"/>
      </c:catAx>
      <c:valAx>
        <c:axId val="646568223"/>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64656342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65 a 79 años sobre la población de dicha edad</a:t>
            </a:r>
          </a:p>
        </c:rich>
      </c:tx>
      <c:overlay val="0"/>
    </c:title>
    <c:autoTitleDeleted val="0"/>
    <c:plotArea>
      <c:layout/>
      <c:barChart>
        <c:barDir val="col"/>
        <c:grouping val="clustered"/>
        <c:varyColors val="0"/>
        <c:ser>
          <c:idx val="0"/>
          <c:order val="0"/>
          <c:tx>
            <c:v>Porcentaje de solicitudes en el tramo de edad de 65 a 79 años sobre la población de dicha edad</c:v>
          </c:tx>
          <c:spPr>
            <a:solidFill>
              <a:srgbClr val="DECEE8"/>
            </a:solidFill>
            <a:ln w="12700">
              <a:solidFill>
                <a:srgbClr val="000000"/>
              </a:solidFill>
            </a:ln>
          </c:spPr>
          <c:invertIfNegative val="0"/>
          <c:dPt>
            <c:idx val="6"/>
            <c:invertIfNegative val="0"/>
            <c:bubble3D val="0"/>
            <c:spPr>
              <a:solidFill>
                <a:srgbClr val="5A3471"/>
              </a:solidFill>
              <a:ln w="12700">
                <a:solidFill>
                  <a:srgbClr val="000000"/>
                </a:solidFill>
              </a:ln>
            </c:spPr>
            <c:extLst>
              <c:ext xmlns:c16="http://schemas.microsoft.com/office/drawing/2014/chart" uri="{C3380CC4-5D6E-409C-BE32-E72D297353CC}">
                <c16:uniqueId val="{00000001-2423-4A15-8627-C88273CBBE8C}"/>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Murcia, Región de</c:v>
              </c:pt>
              <c:pt idx="2">
                <c:v>Cataluña</c:v>
              </c:pt>
              <c:pt idx="3">
                <c:v>Extremadura</c:v>
              </c:pt>
              <c:pt idx="4">
                <c:v>Balears, Illes</c:v>
              </c:pt>
              <c:pt idx="5">
                <c:v>Melilla</c:v>
              </c:pt>
              <c:pt idx="6">
                <c:v>Total Nacional</c:v>
              </c:pt>
              <c:pt idx="7">
                <c:v>Castilla - La Mancha</c:v>
              </c:pt>
              <c:pt idx="8">
                <c:v>Comunitat Valenciana</c:v>
              </c:pt>
              <c:pt idx="9">
                <c:v>Canarias</c:v>
              </c:pt>
              <c:pt idx="10">
                <c:v>Castilla y León</c:v>
              </c:pt>
              <c:pt idx="11">
                <c:v>País Vasco</c:v>
              </c:pt>
              <c:pt idx="12">
                <c:v>Madrid, Comunidad de</c:v>
              </c:pt>
              <c:pt idx="13">
                <c:v>Aragón</c:v>
              </c:pt>
              <c:pt idx="14">
                <c:v>Rioja, La</c:v>
              </c:pt>
              <c:pt idx="15">
                <c:v>Asturias, Principado de</c:v>
              </c:pt>
              <c:pt idx="16">
                <c:v>Ceuta</c:v>
              </c:pt>
              <c:pt idx="17">
                <c:v>Cantabria</c:v>
              </c:pt>
              <c:pt idx="18">
                <c:v>Navarra, Comunidad Foral de</c:v>
              </c:pt>
              <c:pt idx="19">
                <c:v>Galicia</c:v>
              </c:pt>
            </c:strLit>
          </c:cat>
          <c:val>
            <c:numLit>
              <c:formatCode>General</c:formatCode>
              <c:ptCount val="20"/>
              <c:pt idx="0">
                <c:v>9.5470478332038162</c:v>
              </c:pt>
              <c:pt idx="1">
                <c:v>9.0961495296590282</c:v>
              </c:pt>
              <c:pt idx="2">
                <c:v>8.8687539455911324</c:v>
              </c:pt>
              <c:pt idx="3">
                <c:v>8.2422858799441947</c:v>
              </c:pt>
              <c:pt idx="4">
                <c:v>7.7023871302542819</c:v>
              </c:pt>
              <c:pt idx="5">
                <c:v>7.5136453373591916</c:v>
              </c:pt>
              <c:pt idx="6">
                <c:v>7.3430715838078742</c:v>
              </c:pt>
              <c:pt idx="7">
                <c:v>7.3334974931429082</c:v>
              </c:pt>
              <c:pt idx="8">
                <c:v>6.9160792364161479</c:v>
              </c:pt>
              <c:pt idx="9">
                <c:v>6.8737194215876887</c:v>
              </c:pt>
              <c:pt idx="10">
                <c:v>6.8126915909971668</c:v>
              </c:pt>
              <c:pt idx="11">
                <c:v>6.5284335865325396</c:v>
              </c:pt>
              <c:pt idx="12">
                <c:v>6.2363096710893453</c:v>
              </c:pt>
              <c:pt idx="13">
                <c:v>6.0856549015121182</c:v>
              </c:pt>
              <c:pt idx="14">
                <c:v>5.7798781934667396</c:v>
              </c:pt>
              <c:pt idx="15">
                <c:v>5.7599602829837409</c:v>
              </c:pt>
              <c:pt idx="16">
                <c:v>5.3419530452534874</c:v>
              </c:pt>
              <c:pt idx="17">
                <c:v>5.3298510350164436</c:v>
              </c:pt>
              <c:pt idx="18">
                <c:v>4.6732534229399674</c:v>
              </c:pt>
              <c:pt idx="19">
                <c:v>3.787576929349902</c:v>
              </c:pt>
            </c:numLit>
          </c:val>
          <c:extLst>
            <c:ext xmlns:c16="http://schemas.microsoft.com/office/drawing/2014/chart" uri="{C3380CC4-5D6E-409C-BE32-E72D297353CC}">
              <c16:uniqueId val="{00000000-2423-4A15-8627-C88273CBBE8C}"/>
            </c:ext>
          </c:extLst>
        </c:ser>
        <c:dLbls>
          <c:showLegendKey val="0"/>
          <c:showVal val="0"/>
          <c:showCatName val="0"/>
          <c:showSerName val="0"/>
          <c:showPercent val="0"/>
          <c:showBubbleSize val="0"/>
        </c:dLbls>
        <c:gapWidth val="40"/>
        <c:axId val="550942015"/>
        <c:axId val="550930495"/>
      </c:barChart>
      <c:catAx>
        <c:axId val="55094201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930495"/>
        <c:crosses val="autoZero"/>
        <c:auto val="1"/>
        <c:lblAlgn val="ctr"/>
        <c:lblOffset val="100"/>
        <c:noMultiLvlLbl val="0"/>
      </c:catAx>
      <c:valAx>
        <c:axId val="550930495"/>
        <c:scaling>
          <c:orientation val="minMax"/>
          <c:max val="12"/>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42015"/>
        <c:crosses val="autoZero"/>
        <c:crossBetween val="between"/>
        <c:majorUnit val="2"/>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1"/>
            <c:invertIfNegative val="0"/>
            <c:bubble3D val="0"/>
            <c:spPr>
              <a:solidFill>
                <a:srgbClr val="5A3471"/>
              </a:solidFill>
              <a:ln w="9525">
                <a:solidFill>
                  <a:srgbClr val="000000"/>
                </a:solidFill>
              </a:ln>
            </c:spPr>
            <c:extLst>
              <c:ext xmlns:c16="http://schemas.microsoft.com/office/drawing/2014/chart" uri="{C3380CC4-5D6E-409C-BE32-E72D297353CC}">
                <c16:uniqueId val="{0000000C-A8E0-4B81-8783-59DF8AB9B0EB}"/>
              </c:ext>
            </c:extLst>
          </c:dPt>
          <c:dLbls>
            <c:dLbl>
              <c:idx val="0"/>
              <c:tx>
                <c:rich>
                  <a:bodyPr/>
                  <a:lstStyle/>
                  <a:p>
                    <a:r>
                      <a:rPr lang="es-ES"/>
                      <a:t>15.027
99,97%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E0-4B81-8783-59DF8AB9B0EB}"/>
                </c:ext>
              </c:extLst>
            </c:dLbl>
            <c:dLbl>
              <c:idx val="1"/>
              <c:tx>
                <c:rich>
                  <a:bodyPr/>
                  <a:lstStyle/>
                  <a:p>
                    <a:r>
                      <a:rPr lang="es-ES"/>
                      <a:t>34.406
99,89%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E0-4B81-8783-59DF8AB9B0EB}"/>
                </c:ext>
              </c:extLst>
            </c:dLbl>
            <c:dLbl>
              <c:idx val="2"/>
              <c:tx>
                <c:rich>
                  <a:bodyPr/>
                  <a:lstStyle/>
                  <a:p>
                    <a:r>
                      <a:rPr lang="es-ES"/>
                      <a:t>27.908
99,89%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E0-4B81-8783-59DF8AB9B0EB}"/>
                </c:ext>
              </c:extLst>
            </c:dLbl>
            <c:dLbl>
              <c:idx val="3"/>
              <c:tx>
                <c:rich>
                  <a:bodyPr/>
                  <a:lstStyle/>
                  <a:p>
                    <a:r>
                      <a:rPr lang="es-ES"/>
                      <a:t>25.985
99,61%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E0-4B81-8783-59DF8AB9B0EB}"/>
                </c:ext>
              </c:extLst>
            </c:dLbl>
            <c:dLbl>
              <c:idx val="4"/>
              <c:tx>
                <c:rich>
                  <a:bodyPr/>
                  <a:lstStyle/>
                  <a:p>
                    <a:r>
                      <a:rPr lang="es-ES"/>
                      <a:t>7.346
98,83%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E0-4B81-8783-59DF8AB9B0EB}"/>
                </c:ext>
              </c:extLst>
            </c:dLbl>
            <c:dLbl>
              <c:idx val="5"/>
              <c:tx>
                <c:rich>
                  <a:bodyPr/>
                  <a:lstStyle/>
                  <a:p>
                    <a:r>
                      <a:rPr lang="es-ES"/>
                      <a:t>87.923
98,36%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E0-4B81-8783-59DF8AB9B0EB}"/>
                </c:ext>
              </c:extLst>
            </c:dLbl>
            <c:dLbl>
              <c:idx val="6"/>
              <c:tx>
                <c:rich>
                  <a:bodyPr/>
                  <a:lstStyle/>
                  <a:p>
                    <a:r>
                      <a:rPr lang="es-ES"/>
                      <a:t>3.109
98,23%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E0-4B81-8783-59DF8AB9B0EB}"/>
                </c:ext>
              </c:extLst>
            </c:dLbl>
            <c:dLbl>
              <c:idx val="7"/>
              <c:tx>
                <c:rich>
                  <a:bodyPr/>
                  <a:lstStyle/>
                  <a:p>
                    <a:r>
                      <a:rPr lang="es-ES"/>
                      <a:t>430
97,95%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E0-4B81-8783-59DF8AB9B0EB}"/>
                </c:ext>
              </c:extLst>
            </c:dLbl>
            <c:dLbl>
              <c:idx val="8"/>
              <c:tx>
                <c:rich>
                  <a:bodyPr/>
                  <a:lstStyle/>
                  <a:p>
                    <a:r>
                      <a:rPr lang="es-ES"/>
                      <a:t>25.133
97,79%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E0-4B81-8783-59DF8AB9B0EB}"/>
                </c:ext>
              </c:extLst>
            </c:dLbl>
            <c:dLbl>
              <c:idx val="9"/>
              <c:tx>
                <c:rich>
                  <a:bodyPr/>
                  <a:lstStyle/>
                  <a:p>
                    <a:r>
                      <a:rPr lang="es-ES"/>
                      <a:t>71.667
97,65%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E0-4B81-8783-59DF8AB9B0EB}"/>
                </c:ext>
              </c:extLst>
            </c:dLbl>
            <c:dLbl>
              <c:idx val="10"/>
              <c:tx>
                <c:rich>
                  <a:bodyPr/>
                  <a:lstStyle/>
                  <a:p>
                    <a:r>
                      <a:rPr lang="es-ES"/>
                      <a:t>5.135
97,07%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E0-4B81-8783-59DF8AB9B0EB}"/>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456.109
96,93%</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8E0-4B81-8783-59DF8AB9B0EB}"/>
                </c:ext>
              </c:extLst>
            </c:dLbl>
            <c:dLbl>
              <c:idx val="12"/>
              <c:tx>
                <c:rich>
                  <a:bodyPr/>
                  <a:lstStyle/>
                  <a:p>
                    <a:r>
                      <a:rPr lang="es-ES"/>
                      <a:t>49.397
96,70%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8E0-4B81-8783-59DF8AB9B0EB}"/>
                </c:ext>
              </c:extLst>
            </c:dLbl>
            <c:dLbl>
              <c:idx val="13"/>
              <c:tx>
                <c:rich>
                  <a:bodyPr/>
                  <a:lstStyle/>
                  <a:p>
                    <a:r>
                      <a:rPr lang="es-ES"/>
                      <a:t>2.117
94,72%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E0-4B81-8783-59DF8AB9B0EB}"/>
                </c:ext>
              </c:extLst>
            </c:dLbl>
            <c:dLbl>
              <c:idx val="14"/>
              <c:tx>
                <c:rich>
                  <a:bodyPr/>
                  <a:lstStyle/>
                  <a:p>
                    <a:r>
                      <a:rPr lang="es-ES"/>
                      <a:t>47.148
93,81%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E0-4B81-8783-59DF8AB9B0EB}"/>
                </c:ext>
              </c:extLst>
            </c:dLbl>
            <c:dLbl>
              <c:idx val="15"/>
              <c:tx>
                <c:rich>
                  <a:bodyPr/>
                  <a:lstStyle/>
                  <a:p>
                    <a:r>
                      <a:rPr lang="es-ES"/>
                      <a:t>848
93,39%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8E0-4B81-8783-59DF8AB9B0EB}"/>
                </c:ext>
              </c:extLst>
            </c:dLbl>
            <c:dLbl>
              <c:idx val="16"/>
              <c:tx>
                <c:rich>
                  <a:bodyPr/>
                  <a:lstStyle/>
                  <a:p>
                    <a:r>
                      <a:rPr lang="es-ES"/>
                      <a:t>12.301
93,34%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8E0-4B81-8783-59DF8AB9B0EB}"/>
                </c:ext>
              </c:extLst>
            </c:dLbl>
            <c:dLbl>
              <c:idx val="17"/>
              <c:tx>
                <c:rich>
                  <a:bodyPr/>
                  <a:lstStyle/>
                  <a:p>
                    <a:r>
                      <a:rPr lang="es-ES"/>
                      <a:t>8.353
93,33%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8E0-4B81-8783-59DF8AB9B0EB}"/>
                </c:ext>
              </c:extLst>
            </c:dLbl>
            <c:dLbl>
              <c:idx val="18"/>
              <c:tx>
                <c:rich>
                  <a:bodyPr/>
                  <a:lstStyle/>
                  <a:p>
                    <a:r>
                      <a:rPr lang="es-ES"/>
                      <a:t>14.638
91,20%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8E0-4B81-8783-59DF8AB9B0EB}"/>
                </c:ext>
              </c:extLst>
            </c:dLbl>
            <c:dLbl>
              <c:idx val="19"/>
              <c:tx>
                <c:rich>
                  <a:bodyPr/>
                  <a:lstStyle/>
                  <a:p>
                    <a:r>
                      <a:rPr lang="es-ES"/>
                      <a:t>17.238
88,08%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8E0-4B81-8783-59DF8AB9B0EB}"/>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Asturias, Principado de</c:v>
              </c:pt>
              <c:pt idx="5">
                <c:v>Andalucía</c:v>
              </c:pt>
              <c:pt idx="6">
                <c:v>Navarra, Comunidad Foral de</c:v>
              </c:pt>
              <c:pt idx="7">
                <c:v>Ceuta</c:v>
              </c:pt>
              <c:pt idx="8">
                <c:v>Castilla - La Mancha</c:v>
              </c:pt>
              <c:pt idx="9">
                <c:v>Madrid, Comunidad de</c:v>
              </c:pt>
              <c:pt idx="10">
                <c:v>Cantabria</c:v>
              </c:pt>
              <c:pt idx="11">
                <c:v>Total Nacional</c:v>
              </c:pt>
              <c:pt idx="12">
                <c:v>Comunitat Valenciana</c:v>
              </c:pt>
              <c:pt idx="13">
                <c:v>Rioja, La</c:v>
              </c:pt>
              <c:pt idx="14">
                <c:v>Cataluña</c:v>
              </c:pt>
              <c:pt idx="15">
                <c:v>Melilla</c:v>
              </c:pt>
              <c:pt idx="16">
                <c:v>Extremadura</c:v>
              </c:pt>
              <c:pt idx="17">
                <c:v>Balears, Illes</c:v>
              </c:pt>
              <c:pt idx="18">
                <c:v>Murcia, Región de</c:v>
              </c:pt>
              <c:pt idx="19">
                <c:v>País Vasco</c:v>
              </c:pt>
            </c:strLit>
          </c:cat>
          <c:val>
            <c:numLit>
              <c:formatCode>General</c:formatCode>
              <c:ptCount val="20"/>
              <c:pt idx="0">
                <c:v>15027</c:v>
              </c:pt>
              <c:pt idx="1">
                <c:v>34406</c:v>
              </c:pt>
              <c:pt idx="2">
                <c:v>27908</c:v>
              </c:pt>
              <c:pt idx="3">
                <c:v>25985</c:v>
              </c:pt>
              <c:pt idx="4">
                <c:v>7346</c:v>
              </c:pt>
              <c:pt idx="5">
                <c:v>87923</c:v>
              </c:pt>
              <c:pt idx="6">
                <c:v>3109</c:v>
              </c:pt>
              <c:pt idx="7">
                <c:v>430</c:v>
              </c:pt>
              <c:pt idx="8">
                <c:v>25133</c:v>
              </c:pt>
              <c:pt idx="9">
                <c:v>71667</c:v>
              </c:pt>
              <c:pt idx="10">
                <c:v>5135</c:v>
              </c:pt>
              <c:pt idx="11">
                <c:v>456109</c:v>
              </c:pt>
              <c:pt idx="12">
                <c:v>49397</c:v>
              </c:pt>
              <c:pt idx="13">
                <c:v>2117</c:v>
              </c:pt>
              <c:pt idx="14">
                <c:v>47148</c:v>
              </c:pt>
              <c:pt idx="15">
                <c:v>848</c:v>
              </c:pt>
              <c:pt idx="16">
                <c:v>12301</c:v>
              </c:pt>
              <c:pt idx="17">
                <c:v>8353</c:v>
              </c:pt>
              <c:pt idx="18">
                <c:v>14638</c:v>
              </c:pt>
              <c:pt idx="19">
                <c:v>17238</c:v>
              </c:pt>
            </c:numLit>
          </c:val>
          <c:extLst>
            <c:ext xmlns:c16="http://schemas.microsoft.com/office/drawing/2014/chart" uri="{C3380CC4-5D6E-409C-BE32-E72D297353CC}">
              <c16:uniqueId val="{00000000-A8E0-4B81-8783-59DF8AB9B0EB}"/>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1"/>
            <c:invertIfNegative val="0"/>
            <c:bubble3D val="0"/>
            <c:spPr>
              <a:solidFill>
                <a:srgbClr val="373472"/>
              </a:solidFill>
              <a:ln w="9525">
                <a:solidFill>
                  <a:srgbClr val="000000"/>
                </a:solidFill>
              </a:ln>
            </c:spPr>
            <c:extLst>
              <c:ext xmlns:c16="http://schemas.microsoft.com/office/drawing/2014/chart" uri="{C3380CC4-5D6E-409C-BE32-E72D297353CC}">
                <c16:uniqueId val="{00000021-A8E0-4B81-8783-59DF8AB9B0EB}"/>
              </c:ext>
            </c:extLst>
          </c:dPt>
          <c:dLbls>
            <c:dLbl>
              <c:idx val="0"/>
              <c:tx>
                <c:rich>
                  <a:bodyPr/>
                  <a:lstStyle/>
                  <a:p>
                    <a:r>
                      <a:rPr lang="es-ES"/>
                      <a:t>5
0,03%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8E0-4B81-8783-59DF8AB9B0EB}"/>
                </c:ext>
              </c:extLst>
            </c:dLbl>
            <c:dLbl>
              <c:idx val="1"/>
              <c:tx>
                <c:rich>
                  <a:bodyPr/>
                  <a:lstStyle/>
                  <a:p>
                    <a:r>
                      <a:rPr lang="es-ES"/>
                      <a:t>38
0,11%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8E0-4B81-8783-59DF8AB9B0EB}"/>
                </c:ext>
              </c:extLst>
            </c:dLbl>
            <c:dLbl>
              <c:idx val="2"/>
              <c:tx>
                <c:rich>
                  <a:bodyPr/>
                  <a:lstStyle/>
                  <a:p>
                    <a:r>
                      <a:rPr lang="es-ES"/>
                      <a:t>31
0,11%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8E0-4B81-8783-59DF8AB9B0EB}"/>
                </c:ext>
              </c:extLst>
            </c:dLbl>
            <c:dLbl>
              <c:idx val="3"/>
              <c:tx>
                <c:rich>
                  <a:bodyPr/>
                  <a:lstStyle/>
                  <a:p>
                    <a:r>
                      <a:rPr lang="es-ES"/>
                      <a:t>102
0,39%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8E0-4B81-8783-59DF8AB9B0EB}"/>
                </c:ext>
              </c:extLst>
            </c:dLbl>
            <c:dLbl>
              <c:idx val="4"/>
              <c:tx>
                <c:rich>
                  <a:bodyPr/>
                  <a:lstStyle/>
                  <a:p>
                    <a:r>
                      <a:rPr lang="es-ES"/>
                      <a:t>87
1,17%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8E0-4B81-8783-59DF8AB9B0EB}"/>
                </c:ext>
              </c:extLst>
            </c:dLbl>
            <c:dLbl>
              <c:idx val="5"/>
              <c:tx>
                <c:rich>
                  <a:bodyPr/>
                  <a:lstStyle/>
                  <a:p>
                    <a:r>
                      <a:rPr lang="es-ES"/>
                      <a:t>1.464
1,64%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8E0-4B81-8783-59DF8AB9B0EB}"/>
                </c:ext>
              </c:extLst>
            </c:dLbl>
            <c:dLbl>
              <c:idx val="6"/>
              <c:tx>
                <c:rich>
                  <a:bodyPr/>
                  <a:lstStyle/>
                  <a:p>
                    <a:r>
                      <a:rPr lang="es-ES"/>
                      <a:t>56
1,77%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8E0-4B81-8783-59DF8AB9B0EB}"/>
                </c:ext>
              </c:extLst>
            </c:dLbl>
            <c:dLbl>
              <c:idx val="7"/>
              <c:tx>
                <c:rich>
                  <a:bodyPr/>
                  <a:lstStyle/>
                  <a:p>
                    <a:r>
                      <a:rPr lang="es-ES"/>
                      <a:t>9
2,05%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8E0-4B81-8783-59DF8AB9B0EB}"/>
                </c:ext>
              </c:extLst>
            </c:dLbl>
            <c:dLbl>
              <c:idx val="8"/>
              <c:tx>
                <c:rich>
                  <a:bodyPr/>
                  <a:lstStyle/>
                  <a:p>
                    <a:r>
                      <a:rPr lang="es-ES"/>
                      <a:t>569
2,21%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8E0-4B81-8783-59DF8AB9B0EB}"/>
                </c:ext>
              </c:extLst>
            </c:dLbl>
            <c:dLbl>
              <c:idx val="9"/>
              <c:tx>
                <c:rich>
                  <a:bodyPr/>
                  <a:lstStyle/>
                  <a:p>
                    <a:r>
                      <a:rPr lang="es-ES"/>
                      <a:t>1.722
2,35%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8E0-4B81-8783-59DF8AB9B0EB}"/>
                </c:ext>
              </c:extLst>
            </c:dLbl>
            <c:dLbl>
              <c:idx val="10"/>
              <c:tx>
                <c:rich>
                  <a:bodyPr/>
                  <a:lstStyle/>
                  <a:p>
                    <a:r>
                      <a:rPr lang="es-ES"/>
                      <a:t>155
2,93%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8E0-4B81-8783-59DF8AB9B0EB}"/>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14.433
3,07%</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8E0-4B81-8783-59DF8AB9B0EB}"/>
                </c:ext>
              </c:extLst>
            </c:dLbl>
            <c:dLbl>
              <c:idx val="12"/>
              <c:tx>
                <c:rich>
                  <a:bodyPr/>
                  <a:lstStyle/>
                  <a:p>
                    <a:r>
                      <a:rPr lang="es-ES"/>
                      <a:t>1.688
3,30%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8E0-4B81-8783-59DF8AB9B0EB}"/>
                </c:ext>
              </c:extLst>
            </c:dLbl>
            <c:dLbl>
              <c:idx val="13"/>
              <c:tx>
                <c:rich>
                  <a:bodyPr/>
                  <a:lstStyle/>
                  <a:p>
                    <a:r>
                      <a:rPr lang="es-ES"/>
                      <a:t>118
5,28%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8E0-4B81-8783-59DF8AB9B0EB}"/>
                </c:ext>
              </c:extLst>
            </c:dLbl>
            <c:dLbl>
              <c:idx val="14"/>
              <c:tx>
                <c:rich>
                  <a:bodyPr/>
                  <a:lstStyle/>
                  <a:p>
                    <a:r>
                      <a:rPr lang="es-ES"/>
                      <a:t>3.109
6,19%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8E0-4B81-8783-59DF8AB9B0EB}"/>
                </c:ext>
              </c:extLst>
            </c:dLbl>
            <c:dLbl>
              <c:idx val="15"/>
              <c:tx>
                <c:rich>
                  <a:bodyPr/>
                  <a:lstStyle/>
                  <a:p>
                    <a:r>
                      <a:rPr lang="es-ES"/>
                      <a:t>60
6,61%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8E0-4B81-8783-59DF8AB9B0EB}"/>
                </c:ext>
              </c:extLst>
            </c:dLbl>
            <c:dLbl>
              <c:idx val="16"/>
              <c:tx>
                <c:rich>
                  <a:bodyPr/>
                  <a:lstStyle/>
                  <a:p>
                    <a:r>
                      <a:rPr lang="es-ES"/>
                      <a:t>878
6,66%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8E0-4B81-8783-59DF8AB9B0EB}"/>
                </c:ext>
              </c:extLst>
            </c:dLbl>
            <c:dLbl>
              <c:idx val="17"/>
              <c:tx>
                <c:rich>
                  <a:bodyPr/>
                  <a:lstStyle/>
                  <a:p>
                    <a:r>
                      <a:rPr lang="es-ES"/>
                      <a:t>597
6,67%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8E0-4B81-8783-59DF8AB9B0EB}"/>
                </c:ext>
              </c:extLst>
            </c:dLbl>
            <c:dLbl>
              <c:idx val="18"/>
              <c:tx>
                <c:rich>
                  <a:bodyPr/>
                  <a:lstStyle/>
                  <a:p>
                    <a:r>
                      <a:rPr lang="es-ES"/>
                      <a:t>1.413
8,80%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8E0-4B81-8783-59DF8AB9B0EB}"/>
                </c:ext>
              </c:extLst>
            </c:dLbl>
            <c:dLbl>
              <c:idx val="19"/>
              <c:tx>
                <c:rich>
                  <a:bodyPr/>
                  <a:lstStyle/>
                  <a:p>
                    <a:r>
                      <a:rPr lang="es-ES"/>
                      <a:t>2.332
11,92%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8E0-4B81-8783-59DF8AB9B0EB}"/>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Asturias, Principado de</c:v>
              </c:pt>
              <c:pt idx="5">
                <c:v>Andalucía</c:v>
              </c:pt>
              <c:pt idx="6">
                <c:v>Navarra, Comunidad Foral de</c:v>
              </c:pt>
              <c:pt idx="7">
                <c:v>Ceuta</c:v>
              </c:pt>
              <c:pt idx="8">
                <c:v>Castilla - La Mancha</c:v>
              </c:pt>
              <c:pt idx="9">
                <c:v>Madrid, Comunidad de</c:v>
              </c:pt>
              <c:pt idx="10">
                <c:v>Cantabria</c:v>
              </c:pt>
              <c:pt idx="11">
                <c:v>Total Nacional</c:v>
              </c:pt>
              <c:pt idx="12">
                <c:v>Comunitat Valenciana</c:v>
              </c:pt>
              <c:pt idx="13">
                <c:v>Rioja, La</c:v>
              </c:pt>
              <c:pt idx="14">
                <c:v>Cataluña</c:v>
              </c:pt>
              <c:pt idx="15">
                <c:v>Melilla</c:v>
              </c:pt>
              <c:pt idx="16">
                <c:v>Extremadura</c:v>
              </c:pt>
              <c:pt idx="17">
                <c:v>Balears, Illes</c:v>
              </c:pt>
              <c:pt idx="18">
                <c:v>Murcia, Región de</c:v>
              </c:pt>
              <c:pt idx="19">
                <c:v>País Vasco</c:v>
              </c:pt>
            </c:strLit>
          </c:cat>
          <c:val>
            <c:numLit>
              <c:formatCode>General</c:formatCode>
              <c:ptCount val="20"/>
              <c:pt idx="0">
                <c:v>5</c:v>
              </c:pt>
              <c:pt idx="1">
                <c:v>38</c:v>
              </c:pt>
              <c:pt idx="2">
                <c:v>31</c:v>
              </c:pt>
              <c:pt idx="3">
                <c:v>102</c:v>
              </c:pt>
              <c:pt idx="4">
                <c:v>87</c:v>
              </c:pt>
              <c:pt idx="5">
                <c:v>1464</c:v>
              </c:pt>
              <c:pt idx="6">
                <c:v>56</c:v>
              </c:pt>
              <c:pt idx="7">
                <c:v>9</c:v>
              </c:pt>
              <c:pt idx="8">
                <c:v>569</c:v>
              </c:pt>
              <c:pt idx="9">
                <c:v>1722</c:v>
              </c:pt>
              <c:pt idx="10">
                <c:v>155</c:v>
              </c:pt>
              <c:pt idx="11">
                <c:v>14433</c:v>
              </c:pt>
              <c:pt idx="12">
                <c:v>1688</c:v>
              </c:pt>
              <c:pt idx="13">
                <c:v>118</c:v>
              </c:pt>
              <c:pt idx="14">
                <c:v>3109</c:v>
              </c:pt>
              <c:pt idx="15">
                <c:v>60</c:v>
              </c:pt>
              <c:pt idx="16">
                <c:v>878</c:v>
              </c:pt>
              <c:pt idx="17">
                <c:v>597</c:v>
              </c:pt>
              <c:pt idx="18">
                <c:v>1413</c:v>
              </c:pt>
              <c:pt idx="19">
                <c:v>2332</c:v>
              </c:pt>
            </c:numLit>
          </c:val>
          <c:extLst>
            <c:ext xmlns:c16="http://schemas.microsoft.com/office/drawing/2014/chart" uri="{C3380CC4-5D6E-409C-BE32-E72D297353CC}">
              <c16:uniqueId val="{00000015-A8E0-4B81-8783-59DF8AB9B0EB}"/>
            </c:ext>
          </c:extLst>
        </c:ser>
        <c:dLbls>
          <c:showLegendKey val="0"/>
          <c:showVal val="0"/>
          <c:showCatName val="0"/>
          <c:showSerName val="0"/>
          <c:showPercent val="0"/>
          <c:showBubbleSize val="0"/>
        </c:dLbls>
        <c:gapWidth val="40"/>
        <c:overlap val="100"/>
        <c:axId val="646562463"/>
        <c:axId val="646572543"/>
      </c:barChart>
      <c:catAx>
        <c:axId val="646562463"/>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646572543"/>
        <c:crosses val="autoZero"/>
        <c:auto val="1"/>
        <c:lblAlgn val="ctr"/>
        <c:lblOffset val="100"/>
        <c:noMultiLvlLbl val="0"/>
      </c:catAx>
      <c:valAx>
        <c:axId val="646572543"/>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64656246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0"/>
            <c:invertIfNegative val="0"/>
            <c:bubble3D val="0"/>
            <c:spPr>
              <a:solidFill>
                <a:srgbClr val="5A3471"/>
              </a:solidFill>
              <a:ln w="9525">
                <a:solidFill>
                  <a:srgbClr val="000000"/>
                </a:solidFill>
              </a:ln>
            </c:spPr>
            <c:extLst>
              <c:ext xmlns:c16="http://schemas.microsoft.com/office/drawing/2014/chart" uri="{C3380CC4-5D6E-409C-BE32-E72D297353CC}">
                <c16:uniqueId val="{0000000B-7DCB-418E-921C-3C29296AD642}"/>
              </c:ext>
            </c:extLst>
          </c:dPt>
          <c:dLbls>
            <c:dLbl>
              <c:idx val="0"/>
              <c:tx>
                <c:rich>
                  <a:bodyPr/>
                  <a:lstStyle/>
                  <a:p>
                    <a:r>
                      <a:rPr lang="es-ES"/>
                      <a:t>18.234
99,91%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CB-418E-921C-3C29296AD642}"/>
                </c:ext>
              </c:extLst>
            </c:dLbl>
            <c:dLbl>
              <c:idx val="1"/>
              <c:tx>
                <c:rich>
                  <a:bodyPr/>
                  <a:lstStyle/>
                  <a:p>
                    <a:r>
                      <a:rPr lang="es-ES"/>
                      <a:t>42.391
99,81%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CB-418E-921C-3C29296AD642}"/>
                </c:ext>
              </c:extLst>
            </c:dLbl>
            <c:dLbl>
              <c:idx val="2"/>
              <c:tx>
                <c:rich>
                  <a:bodyPr/>
                  <a:lstStyle/>
                  <a:p>
                    <a:r>
                      <a:rPr lang="es-ES"/>
                      <a:t>32.590
99,66%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CB-418E-921C-3C29296AD642}"/>
                </c:ext>
              </c:extLst>
            </c:dLbl>
            <c:dLbl>
              <c:idx val="3"/>
              <c:tx>
                <c:rich>
                  <a:bodyPr/>
                  <a:lstStyle/>
                  <a:p>
                    <a:r>
                      <a:rPr lang="es-ES"/>
                      <a:t>27.109
99,53%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CB-418E-921C-3C29296AD642}"/>
                </c:ext>
              </c:extLst>
            </c:dLbl>
            <c:dLbl>
              <c:idx val="4"/>
              <c:tx>
                <c:rich>
                  <a:bodyPr/>
                  <a:lstStyle/>
                  <a:p>
                    <a:r>
                      <a:rPr lang="es-ES"/>
                      <a:t>6.526
98,95%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CB-418E-921C-3C29296AD642}"/>
                </c:ext>
              </c:extLst>
            </c:dLbl>
            <c:dLbl>
              <c:idx val="5"/>
              <c:tx>
                <c:rich>
                  <a:bodyPr/>
                  <a:lstStyle/>
                  <a:p>
                    <a:r>
                      <a:rPr lang="es-ES"/>
                      <a:t>11.248
98,38%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CB-418E-921C-3C29296AD642}"/>
                </c:ext>
              </c:extLst>
            </c:dLbl>
            <c:dLbl>
              <c:idx val="6"/>
              <c:tx>
                <c:rich>
                  <a:bodyPr/>
                  <a:lstStyle/>
                  <a:p>
                    <a:r>
                      <a:rPr lang="es-ES"/>
                      <a:t>150.344
97,44%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CB-418E-921C-3C29296AD642}"/>
                </c:ext>
              </c:extLst>
            </c:dLbl>
            <c:dLbl>
              <c:idx val="7"/>
              <c:tx>
                <c:rich>
                  <a:bodyPr/>
                  <a:lstStyle/>
                  <a:p>
                    <a:r>
                      <a:rPr lang="es-ES"/>
                      <a:t>590
96,88%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CB-418E-921C-3C29296AD642}"/>
                </c:ext>
              </c:extLst>
            </c:dLbl>
            <c:dLbl>
              <c:idx val="8"/>
              <c:tx>
                <c:rich>
                  <a:bodyPr/>
                  <a:lstStyle/>
                  <a:p>
                    <a:r>
                      <a:rPr lang="es-ES"/>
                      <a:t>26.746
96,54%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CB-418E-921C-3C29296AD642}"/>
                </c:ext>
              </c:extLst>
            </c:dLbl>
            <c:dLbl>
              <c:idx val="9"/>
              <c:tx>
                <c:rich>
                  <a:bodyPr/>
                  <a:lstStyle/>
                  <a:p>
                    <a:r>
                      <a:rPr lang="es-ES"/>
                      <a:t>69.926
95,49%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CB-418E-921C-3C29296AD642}"/>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649.894
95,22%</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CB-418E-921C-3C29296AD642}"/>
                </c:ext>
              </c:extLst>
            </c:dLbl>
            <c:dLbl>
              <c:idx val="11"/>
              <c:tx>
                <c:rich>
                  <a:bodyPr/>
                  <a:lstStyle/>
                  <a:p>
                    <a:r>
                      <a:rPr lang="es-ES"/>
                      <a:t>8.418
95,14%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CB-418E-921C-3C29296AD642}"/>
                </c:ext>
              </c:extLst>
            </c:dLbl>
            <c:dLbl>
              <c:idx val="12"/>
              <c:tx>
                <c:rich>
                  <a:bodyPr/>
                  <a:lstStyle/>
                  <a:p>
                    <a:r>
                      <a:rPr lang="es-ES"/>
                      <a:t>945
95,07%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CB-418E-921C-3C29296AD642}"/>
                </c:ext>
              </c:extLst>
            </c:dLbl>
            <c:dLbl>
              <c:idx val="13"/>
              <c:tx>
                <c:rich>
                  <a:bodyPr/>
                  <a:lstStyle/>
                  <a:p>
                    <a:r>
                      <a:rPr lang="es-ES"/>
                      <a:t>84.365
94,48%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CB-418E-921C-3C29296AD642}"/>
                </c:ext>
              </c:extLst>
            </c:dLbl>
            <c:dLbl>
              <c:idx val="14"/>
              <c:tx>
                <c:rich>
                  <a:bodyPr/>
                  <a:lstStyle/>
                  <a:p>
                    <a:r>
                      <a:rPr lang="es-ES"/>
                      <a:t>4.245
94,27%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CB-418E-921C-3C29296AD642}"/>
                </c:ext>
              </c:extLst>
            </c:dLbl>
            <c:dLbl>
              <c:idx val="15"/>
              <c:tx>
                <c:rich>
                  <a:bodyPr/>
                  <a:lstStyle/>
                  <a:p>
                    <a:r>
                      <a:rPr lang="es-ES"/>
                      <a:t>11.160
91,02%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CB-418E-921C-3C29296AD642}"/>
                </c:ext>
              </c:extLst>
            </c:dLbl>
            <c:dLbl>
              <c:idx val="16"/>
              <c:tx>
                <c:rich>
                  <a:bodyPr/>
                  <a:lstStyle/>
                  <a:p>
                    <a:r>
                      <a:rPr lang="es-ES"/>
                      <a:t>98.989
90,79%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CB-418E-921C-3C29296AD642}"/>
                </c:ext>
              </c:extLst>
            </c:dLbl>
            <c:dLbl>
              <c:idx val="17"/>
              <c:tx>
                <c:rich>
                  <a:bodyPr/>
                  <a:lstStyle/>
                  <a:p>
                    <a:r>
                      <a:rPr lang="es-ES"/>
                      <a:t>12.725
90,11%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CB-418E-921C-3C29296AD642}"/>
                </c:ext>
              </c:extLst>
            </c:dLbl>
            <c:dLbl>
              <c:idx val="18"/>
              <c:tx>
                <c:rich>
                  <a:bodyPr/>
                  <a:lstStyle/>
                  <a:p>
                    <a:r>
                      <a:rPr lang="es-ES"/>
                      <a:t>24.448
88,65%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DCB-418E-921C-3C29296AD642}"/>
                </c:ext>
              </c:extLst>
            </c:dLbl>
            <c:dLbl>
              <c:idx val="19"/>
              <c:tx>
                <c:rich>
                  <a:bodyPr/>
                  <a:lstStyle/>
                  <a:p>
                    <a:r>
                      <a:rPr lang="es-ES"/>
                      <a:t>18.895
88,43%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DCB-418E-921C-3C29296AD642}"/>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Navarra, Comunidad Foral de</c:v>
              </c:pt>
              <c:pt idx="5">
                <c:v>Asturias, Principado de</c:v>
              </c:pt>
              <c:pt idx="6">
                <c:v>Andalucía</c:v>
              </c:pt>
              <c:pt idx="7">
                <c:v>Ceuta</c:v>
              </c:pt>
              <c:pt idx="8">
                <c:v>Castilla - La Mancha</c:v>
              </c:pt>
              <c:pt idx="9">
                <c:v>Comunitat Valenciana</c:v>
              </c:pt>
              <c:pt idx="10">
                <c:v>Total Nacional</c:v>
              </c:pt>
              <c:pt idx="11">
                <c:v>Cantabria</c:v>
              </c:pt>
              <c:pt idx="12">
                <c:v>Melilla</c:v>
              </c:pt>
              <c:pt idx="13">
                <c:v>Madrid, Comunidad de</c:v>
              </c:pt>
              <c:pt idx="14">
                <c:v>Rioja, La</c:v>
              </c:pt>
              <c:pt idx="15">
                <c:v>Balears, Illes</c:v>
              </c:pt>
              <c:pt idx="16">
                <c:v>Cataluña</c:v>
              </c:pt>
              <c:pt idx="17">
                <c:v>Extremadura</c:v>
              </c:pt>
              <c:pt idx="18">
                <c:v>País Vasco</c:v>
              </c:pt>
              <c:pt idx="19">
                <c:v>Murcia, Región de</c:v>
              </c:pt>
            </c:strLit>
          </c:cat>
          <c:val>
            <c:numLit>
              <c:formatCode>General</c:formatCode>
              <c:ptCount val="20"/>
              <c:pt idx="0">
                <c:v>18234</c:v>
              </c:pt>
              <c:pt idx="1">
                <c:v>42391</c:v>
              </c:pt>
              <c:pt idx="2">
                <c:v>32590</c:v>
              </c:pt>
              <c:pt idx="3">
                <c:v>27109</c:v>
              </c:pt>
              <c:pt idx="4">
                <c:v>6526</c:v>
              </c:pt>
              <c:pt idx="5">
                <c:v>11248</c:v>
              </c:pt>
              <c:pt idx="6">
                <c:v>150344</c:v>
              </c:pt>
              <c:pt idx="7">
                <c:v>590</c:v>
              </c:pt>
              <c:pt idx="8">
                <c:v>26746</c:v>
              </c:pt>
              <c:pt idx="9">
                <c:v>69926</c:v>
              </c:pt>
              <c:pt idx="10">
                <c:v>649894</c:v>
              </c:pt>
              <c:pt idx="11">
                <c:v>8418</c:v>
              </c:pt>
              <c:pt idx="12">
                <c:v>945</c:v>
              </c:pt>
              <c:pt idx="13">
                <c:v>84365</c:v>
              </c:pt>
              <c:pt idx="14">
                <c:v>4245</c:v>
              </c:pt>
              <c:pt idx="15">
                <c:v>11160</c:v>
              </c:pt>
              <c:pt idx="16">
                <c:v>98989</c:v>
              </c:pt>
              <c:pt idx="17">
                <c:v>12725</c:v>
              </c:pt>
              <c:pt idx="18">
                <c:v>24448</c:v>
              </c:pt>
              <c:pt idx="19">
                <c:v>18895</c:v>
              </c:pt>
            </c:numLit>
          </c:val>
          <c:extLst>
            <c:ext xmlns:c16="http://schemas.microsoft.com/office/drawing/2014/chart" uri="{C3380CC4-5D6E-409C-BE32-E72D297353CC}">
              <c16:uniqueId val="{00000000-7DCB-418E-921C-3C29296AD642}"/>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0"/>
            <c:invertIfNegative val="0"/>
            <c:bubble3D val="0"/>
            <c:spPr>
              <a:solidFill>
                <a:srgbClr val="373472"/>
              </a:solidFill>
              <a:ln w="9525">
                <a:solidFill>
                  <a:srgbClr val="000000"/>
                </a:solidFill>
              </a:ln>
            </c:spPr>
            <c:extLst>
              <c:ext xmlns:c16="http://schemas.microsoft.com/office/drawing/2014/chart" uri="{C3380CC4-5D6E-409C-BE32-E72D297353CC}">
                <c16:uniqueId val="{00000020-7DCB-418E-921C-3C29296AD642}"/>
              </c:ext>
            </c:extLst>
          </c:dPt>
          <c:dLbls>
            <c:dLbl>
              <c:idx val="0"/>
              <c:tx>
                <c:rich>
                  <a:bodyPr/>
                  <a:lstStyle/>
                  <a:p>
                    <a:r>
                      <a:rPr lang="es-ES"/>
                      <a:t>17
0,09%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DCB-418E-921C-3C29296AD642}"/>
                </c:ext>
              </c:extLst>
            </c:dLbl>
            <c:dLbl>
              <c:idx val="1"/>
              <c:tx>
                <c:rich>
                  <a:bodyPr/>
                  <a:lstStyle/>
                  <a:p>
                    <a:r>
                      <a:rPr lang="es-ES"/>
                      <a:t>80
0,19%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DCB-418E-921C-3C29296AD642}"/>
                </c:ext>
              </c:extLst>
            </c:dLbl>
            <c:dLbl>
              <c:idx val="2"/>
              <c:tx>
                <c:rich>
                  <a:bodyPr/>
                  <a:lstStyle/>
                  <a:p>
                    <a:r>
                      <a:rPr lang="es-ES"/>
                      <a:t>110
0,34%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DCB-418E-921C-3C29296AD642}"/>
                </c:ext>
              </c:extLst>
            </c:dLbl>
            <c:dLbl>
              <c:idx val="3"/>
              <c:tx>
                <c:rich>
                  <a:bodyPr/>
                  <a:lstStyle/>
                  <a:p>
                    <a:r>
                      <a:rPr lang="es-ES"/>
                      <a:t>128
0,47%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DCB-418E-921C-3C29296AD642}"/>
                </c:ext>
              </c:extLst>
            </c:dLbl>
            <c:dLbl>
              <c:idx val="4"/>
              <c:tx>
                <c:rich>
                  <a:bodyPr/>
                  <a:lstStyle/>
                  <a:p>
                    <a:r>
                      <a:rPr lang="es-ES"/>
                      <a:t>69
1,05%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DCB-418E-921C-3C29296AD642}"/>
                </c:ext>
              </c:extLst>
            </c:dLbl>
            <c:dLbl>
              <c:idx val="5"/>
              <c:tx>
                <c:rich>
                  <a:bodyPr/>
                  <a:lstStyle/>
                  <a:p>
                    <a:r>
                      <a:rPr lang="es-ES"/>
                      <a:t>185
1,62%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DCB-418E-921C-3C29296AD642}"/>
                </c:ext>
              </c:extLst>
            </c:dLbl>
            <c:dLbl>
              <c:idx val="6"/>
              <c:tx>
                <c:rich>
                  <a:bodyPr/>
                  <a:lstStyle/>
                  <a:p>
                    <a:r>
                      <a:rPr lang="es-ES"/>
                      <a:t>3.953
2,56%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DCB-418E-921C-3C29296AD642}"/>
                </c:ext>
              </c:extLst>
            </c:dLbl>
            <c:dLbl>
              <c:idx val="7"/>
              <c:tx>
                <c:rich>
                  <a:bodyPr/>
                  <a:lstStyle/>
                  <a:p>
                    <a:r>
                      <a:rPr lang="es-ES"/>
                      <a:t>19
3,12%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DCB-418E-921C-3C29296AD642}"/>
                </c:ext>
              </c:extLst>
            </c:dLbl>
            <c:dLbl>
              <c:idx val="8"/>
              <c:tx>
                <c:rich>
                  <a:bodyPr/>
                  <a:lstStyle/>
                  <a:p>
                    <a:r>
                      <a:rPr lang="es-ES"/>
                      <a:t>959
3,46%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DCB-418E-921C-3C29296AD642}"/>
                </c:ext>
              </c:extLst>
            </c:dLbl>
            <c:dLbl>
              <c:idx val="9"/>
              <c:tx>
                <c:rich>
                  <a:bodyPr/>
                  <a:lstStyle/>
                  <a:p>
                    <a:r>
                      <a:rPr lang="es-ES"/>
                      <a:t>3.301
4,51%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DCB-418E-921C-3C29296AD642}"/>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32.634
4,78%</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DCB-418E-921C-3C29296AD642}"/>
                </c:ext>
              </c:extLst>
            </c:dLbl>
            <c:dLbl>
              <c:idx val="11"/>
              <c:tx>
                <c:rich>
                  <a:bodyPr/>
                  <a:lstStyle/>
                  <a:p>
                    <a:r>
                      <a:rPr lang="es-ES"/>
                      <a:t>430
4,86%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DCB-418E-921C-3C29296AD642}"/>
                </c:ext>
              </c:extLst>
            </c:dLbl>
            <c:dLbl>
              <c:idx val="12"/>
              <c:tx>
                <c:rich>
                  <a:bodyPr/>
                  <a:lstStyle/>
                  <a:p>
                    <a:r>
                      <a:rPr lang="es-ES"/>
                      <a:t>49
4,93%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DCB-418E-921C-3C29296AD642}"/>
                </c:ext>
              </c:extLst>
            </c:dLbl>
            <c:dLbl>
              <c:idx val="13"/>
              <c:tx>
                <c:rich>
                  <a:bodyPr/>
                  <a:lstStyle/>
                  <a:p>
                    <a:r>
                      <a:rPr lang="es-ES"/>
                      <a:t>4.930
5,52%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DCB-418E-921C-3C29296AD642}"/>
                </c:ext>
              </c:extLst>
            </c:dLbl>
            <c:dLbl>
              <c:idx val="14"/>
              <c:tx>
                <c:rich>
                  <a:bodyPr/>
                  <a:lstStyle/>
                  <a:p>
                    <a:r>
                      <a:rPr lang="es-ES"/>
                      <a:t>258
5,73%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DCB-418E-921C-3C29296AD642}"/>
                </c:ext>
              </c:extLst>
            </c:dLbl>
            <c:dLbl>
              <c:idx val="15"/>
              <c:tx>
                <c:rich>
                  <a:bodyPr/>
                  <a:lstStyle/>
                  <a:p>
                    <a:r>
                      <a:rPr lang="es-ES"/>
                      <a:t>1.101
8,98%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DCB-418E-921C-3C29296AD642}"/>
                </c:ext>
              </c:extLst>
            </c:dLbl>
            <c:dLbl>
              <c:idx val="16"/>
              <c:tx>
                <c:rich>
                  <a:bodyPr/>
                  <a:lstStyle/>
                  <a:p>
                    <a:r>
                      <a:rPr lang="es-ES"/>
                      <a:t>10.047
9,21%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DCB-418E-921C-3C29296AD642}"/>
                </c:ext>
              </c:extLst>
            </c:dLbl>
            <c:dLbl>
              <c:idx val="17"/>
              <c:tx>
                <c:rich>
                  <a:bodyPr/>
                  <a:lstStyle/>
                  <a:p>
                    <a:r>
                      <a:rPr lang="es-ES"/>
                      <a:t>1.396
9,89%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7DCB-418E-921C-3C29296AD642}"/>
                </c:ext>
              </c:extLst>
            </c:dLbl>
            <c:dLbl>
              <c:idx val="18"/>
              <c:tx>
                <c:rich>
                  <a:bodyPr/>
                  <a:lstStyle/>
                  <a:p>
                    <a:r>
                      <a:rPr lang="es-ES"/>
                      <a:t>3.130
11,35%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7DCB-418E-921C-3C29296AD642}"/>
                </c:ext>
              </c:extLst>
            </c:dLbl>
            <c:dLbl>
              <c:idx val="19"/>
              <c:tx>
                <c:rich>
                  <a:bodyPr/>
                  <a:lstStyle/>
                  <a:p>
                    <a:r>
                      <a:rPr lang="es-ES"/>
                      <a:t>2.472
11,57%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7DCB-418E-921C-3C29296AD642}"/>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Navarra, Comunidad Foral de</c:v>
              </c:pt>
              <c:pt idx="5">
                <c:v>Asturias, Principado de</c:v>
              </c:pt>
              <c:pt idx="6">
                <c:v>Andalucía</c:v>
              </c:pt>
              <c:pt idx="7">
                <c:v>Ceuta</c:v>
              </c:pt>
              <c:pt idx="8">
                <c:v>Castilla - La Mancha</c:v>
              </c:pt>
              <c:pt idx="9">
                <c:v>Comunitat Valenciana</c:v>
              </c:pt>
              <c:pt idx="10">
                <c:v>Total Nacional</c:v>
              </c:pt>
              <c:pt idx="11">
                <c:v>Cantabria</c:v>
              </c:pt>
              <c:pt idx="12">
                <c:v>Melilla</c:v>
              </c:pt>
              <c:pt idx="13">
                <c:v>Madrid, Comunidad de</c:v>
              </c:pt>
              <c:pt idx="14">
                <c:v>Rioja, La</c:v>
              </c:pt>
              <c:pt idx="15">
                <c:v>Balears, Illes</c:v>
              </c:pt>
              <c:pt idx="16">
                <c:v>Cataluña</c:v>
              </c:pt>
              <c:pt idx="17">
                <c:v>Extremadura</c:v>
              </c:pt>
              <c:pt idx="18">
                <c:v>País Vasco</c:v>
              </c:pt>
              <c:pt idx="19">
                <c:v>Murcia, Región de</c:v>
              </c:pt>
            </c:strLit>
          </c:cat>
          <c:val>
            <c:numLit>
              <c:formatCode>General</c:formatCode>
              <c:ptCount val="20"/>
              <c:pt idx="0">
                <c:v>17</c:v>
              </c:pt>
              <c:pt idx="1">
                <c:v>80</c:v>
              </c:pt>
              <c:pt idx="2">
                <c:v>110</c:v>
              </c:pt>
              <c:pt idx="3">
                <c:v>128</c:v>
              </c:pt>
              <c:pt idx="4">
                <c:v>69</c:v>
              </c:pt>
              <c:pt idx="5">
                <c:v>185</c:v>
              </c:pt>
              <c:pt idx="6">
                <c:v>3953</c:v>
              </c:pt>
              <c:pt idx="7">
                <c:v>19</c:v>
              </c:pt>
              <c:pt idx="8">
                <c:v>959</c:v>
              </c:pt>
              <c:pt idx="9">
                <c:v>3301</c:v>
              </c:pt>
              <c:pt idx="10">
                <c:v>32634</c:v>
              </c:pt>
              <c:pt idx="11">
                <c:v>430</c:v>
              </c:pt>
              <c:pt idx="12">
                <c:v>49</c:v>
              </c:pt>
              <c:pt idx="13">
                <c:v>4930</c:v>
              </c:pt>
              <c:pt idx="14">
                <c:v>258</c:v>
              </c:pt>
              <c:pt idx="15">
                <c:v>1101</c:v>
              </c:pt>
              <c:pt idx="16">
                <c:v>10047</c:v>
              </c:pt>
              <c:pt idx="17">
                <c:v>1396</c:v>
              </c:pt>
              <c:pt idx="18">
                <c:v>3130</c:v>
              </c:pt>
              <c:pt idx="19">
                <c:v>2472</c:v>
              </c:pt>
            </c:numLit>
          </c:val>
          <c:extLst>
            <c:ext xmlns:c16="http://schemas.microsoft.com/office/drawing/2014/chart" uri="{C3380CC4-5D6E-409C-BE32-E72D297353CC}">
              <c16:uniqueId val="{00000015-7DCB-418E-921C-3C29296AD642}"/>
            </c:ext>
          </c:extLst>
        </c:ser>
        <c:dLbls>
          <c:showLegendKey val="0"/>
          <c:showVal val="0"/>
          <c:showCatName val="0"/>
          <c:showSerName val="0"/>
          <c:showPercent val="0"/>
          <c:showBubbleSize val="0"/>
        </c:dLbls>
        <c:gapWidth val="40"/>
        <c:overlap val="100"/>
        <c:axId val="646573023"/>
        <c:axId val="646576863"/>
      </c:barChart>
      <c:catAx>
        <c:axId val="646573023"/>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646576863"/>
        <c:crosses val="autoZero"/>
        <c:auto val="1"/>
        <c:lblAlgn val="ctr"/>
        <c:lblOffset val="100"/>
        <c:noMultiLvlLbl val="0"/>
      </c:catAx>
      <c:valAx>
        <c:axId val="646576863"/>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64657302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0"/>
            <c:invertIfNegative val="0"/>
            <c:bubble3D val="0"/>
            <c:spPr>
              <a:solidFill>
                <a:srgbClr val="5A3471"/>
              </a:solidFill>
              <a:ln w="9525">
                <a:solidFill>
                  <a:srgbClr val="000000"/>
                </a:solidFill>
              </a:ln>
            </c:spPr>
            <c:extLst>
              <c:ext xmlns:c16="http://schemas.microsoft.com/office/drawing/2014/chart" uri="{C3380CC4-5D6E-409C-BE32-E72D297353CC}">
                <c16:uniqueId val="{0000000B-AA3E-4EA9-AA51-F0EB800A6794}"/>
              </c:ext>
            </c:extLst>
          </c:dPt>
          <c:dLbls>
            <c:dLbl>
              <c:idx val="0"/>
              <c:tx>
                <c:rich>
                  <a:bodyPr/>
                  <a:lstStyle/>
                  <a:p>
                    <a:r>
                      <a:rPr lang="es-ES"/>
                      <a:t>51.693
99,83%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3E-4EA9-AA51-F0EB800A6794}"/>
                </c:ext>
              </c:extLst>
            </c:dLbl>
            <c:dLbl>
              <c:idx val="1"/>
              <c:tx>
                <c:rich>
                  <a:bodyPr/>
                  <a:lstStyle/>
                  <a:p>
                    <a:r>
                      <a:rPr lang="es-ES"/>
                      <a:t>18.208
99,81%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3E-4EA9-AA51-F0EB800A6794}"/>
                </c:ext>
              </c:extLst>
            </c:dLbl>
            <c:dLbl>
              <c:idx val="2"/>
              <c:tx>
                <c:rich>
                  <a:bodyPr/>
                  <a:lstStyle/>
                  <a:p>
                    <a:r>
                      <a:rPr lang="es-ES"/>
                      <a:t>22.330
99,35%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3E-4EA9-AA51-F0EB800A6794}"/>
                </c:ext>
              </c:extLst>
            </c:dLbl>
            <c:dLbl>
              <c:idx val="3"/>
              <c:tx>
                <c:rich>
                  <a:bodyPr/>
                  <a:lstStyle/>
                  <a:p>
                    <a:r>
                      <a:rPr lang="es-ES"/>
                      <a:t>36.944
98,91%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3E-4EA9-AA51-F0EB800A6794}"/>
                </c:ext>
              </c:extLst>
            </c:dLbl>
            <c:dLbl>
              <c:idx val="4"/>
              <c:tx>
                <c:rich>
                  <a:bodyPr/>
                  <a:lstStyle/>
                  <a:p>
                    <a:r>
                      <a:rPr lang="es-ES"/>
                      <a:t>16.300
98,53%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3E-4EA9-AA51-F0EB800A6794}"/>
                </c:ext>
              </c:extLst>
            </c:dLbl>
            <c:dLbl>
              <c:idx val="5"/>
              <c:tx>
                <c:rich>
                  <a:bodyPr/>
                  <a:lstStyle/>
                  <a:p>
                    <a:r>
                      <a:rPr lang="es-ES"/>
                      <a:t>652
96,59%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3E-4EA9-AA51-F0EB800A6794}"/>
                </c:ext>
              </c:extLst>
            </c:dLbl>
            <c:dLbl>
              <c:idx val="6"/>
              <c:tx>
                <c:rich>
                  <a:bodyPr/>
                  <a:lstStyle/>
                  <a:p>
                    <a:r>
                      <a:rPr lang="es-ES"/>
                      <a:t>7.719
95,92%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3E-4EA9-AA51-F0EB800A6794}"/>
                </c:ext>
              </c:extLst>
            </c:dLbl>
            <c:dLbl>
              <c:idx val="7"/>
              <c:tx>
                <c:rich>
                  <a:bodyPr/>
                  <a:lstStyle/>
                  <a:p>
                    <a:r>
                      <a:rPr lang="es-ES"/>
                      <a:t>117.357
95,40%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3E-4EA9-AA51-F0EB800A6794}"/>
                </c:ext>
              </c:extLst>
            </c:dLbl>
            <c:dLbl>
              <c:idx val="8"/>
              <c:tx>
                <c:rich>
                  <a:bodyPr/>
                  <a:lstStyle/>
                  <a:p>
                    <a:r>
                      <a:rPr lang="es-ES"/>
                      <a:t>30.769
95,31%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3E-4EA9-AA51-F0EB800A6794}"/>
                </c:ext>
              </c:extLst>
            </c:dLbl>
            <c:dLbl>
              <c:idx val="9"/>
              <c:tx>
                <c:rich>
                  <a:bodyPr/>
                  <a:lstStyle/>
                  <a:p>
                    <a:r>
                      <a:rPr lang="es-ES"/>
                      <a:t>65.489
93,42%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3E-4EA9-AA51-F0EB800A6794}"/>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635.854
90,73%</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A3E-4EA9-AA51-F0EB800A6794}"/>
                </c:ext>
              </c:extLst>
            </c:dLbl>
            <c:dLbl>
              <c:idx val="11"/>
              <c:tx>
                <c:rich>
                  <a:bodyPr/>
                  <a:lstStyle/>
                  <a:p>
                    <a:r>
                      <a:rPr lang="es-ES"/>
                      <a:t>66.126
90,37%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A3E-4EA9-AA51-F0EB800A6794}"/>
                </c:ext>
              </c:extLst>
            </c:dLbl>
            <c:dLbl>
              <c:idx val="12"/>
              <c:tx>
                <c:rich>
                  <a:bodyPr/>
                  <a:lstStyle/>
                  <a:p>
                    <a:r>
                      <a:rPr lang="es-ES"/>
                      <a:t>638
89,99%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A3E-4EA9-AA51-F0EB800A6794}"/>
                </c:ext>
              </c:extLst>
            </c:dLbl>
            <c:dLbl>
              <c:idx val="13"/>
              <c:tx>
                <c:rich>
                  <a:bodyPr/>
                  <a:lstStyle/>
                  <a:p>
                    <a:r>
                      <a:rPr lang="es-ES"/>
                      <a:t>5.904
87,54%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A3E-4EA9-AA51-F0EB800A6794}"/>
                </c:ext>
              </c:extLst>
            </c:dLbl>
            <c:dLbl>
              <c:idx val="14"/>
              <c:tx>
                <c:rich>
                  <a:bodyPr/>
                  <a:lstStyle/>
                  <a:p>
                    <a:r>
                      <a:rPr lang="es-ES"/>
                      <a:t>15.363
85,81%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A3E-4EA9-AA51-F0EB800A6794}"/>
                </c:ext>
              </c:extLst>
            </c:dLbl>
            <c:dLbl>
              <c:idx val="15"/>
              <c:tx>
                <c:rich>
                  <a:bodyPr/>
                  <a:lstStyle/>
                  <a:p>
                    <a:r>
                      <a:rPr lang="es-ES"/>
                      <a:t>3.370
85,64%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A3E-4EA9-AA51-F0EB800A6794}"/>
                </c:ext>
              </c:extLst>
            </c:dLbl>
            <c:dLbl>
              <c:idx val="16"/>
              <c:tx>
                <c:rich>
                  <a:bodyPr/>
                  <a:lstStyle/>
                  <a:p>
                    <a:r>
                      <a:rPr lang="es-ES"/>
                      <a:t>12.556
81,78%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A3E-4EA9-AA51-F0EB800A6794}"/>
                </c:ext>
              </c:extLst>
            </c:dLbl>
            <c:dLbl>
              <c:idx val="17"/>
              <c:tx>
                <c:rich>
                  <a:bodyPr/>
                  <a:lstStyle/>
                  <a:p>
                    <a:r>
                      <a:rPr lang="es-ES"/>
                      <a:t>33.517
81,72%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A3E-4EA9-AA51-F0EB800A6794}"/>
                </c:ext>
              </c:extLst>
            </c:dLbl>
            <c:dLbl>
              <c:idx val="18"/>
              <c:tx>
                <c:rich>
                  <a:bodyPr/>
                  <a:lstStyle/>
                  <a:p>
                    <a:r>
                      <a:rPr lang="es-ES"/>
                      <a:t>17.869
81,59%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A3E-4EA9-AA51-F0EB800A6794}"/>
                </c:ext>
              </c:extLst>
            </c:dLbl>
            <c:dLbl>
              <c:idx val="19"/>
              <c:tx>
                <c:rich>
                  <a:bodyPr/>
                  <a:lstStyle/>
                  <a:p>
                    <a:r>
                      <a:rPr lang="es-ES"/>
                      <a:t>113.050
81,02%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A3E-4EA9-AA51-F0EB800A6794}"/>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Aragón</c:v>
              </c:pt>
              <c:pt idx="2">
                <c:v>Canarias</c:v>
              </c:pt>
              <c:pt idx="3">
                <c:v>Galicia</c:v>
              </c:pt>
              <c:pt idx="4">
                <c:v>Asturias, Principado de</c:v>
              </c:pt>
              <c:pt idx="5">
                <c:v>Ceuta</c:v>
              </c:pt>
              <c:pt idx="6">
                <c:v>Navarra, Comunidad Foral de</c:v>
              </c:pt>
              <c:pt idx="7">
                <c:v>Andalucía</c:v>
              </c:pt>
              <c:pt idx="8">
                <c:v>Castilla - La Mancha</c:v>
              </c:pt>
              <c:pt idx="9">
                <c:v>Comunitat Valenciana</c:v>
              </c:pt>
              <c:pt idx="10">
                <c:v>Total Nacional</c:v>
              </c:pt>
              <c:pt idx="11">
                <c:v>Madrid, Comunidad de</c:v>
              </c:pt>
              <c:pt idx="12">
                <c:v>Melilla</c:v>
              </c:pt>
              <c:pt idx="13">
                <c:v>Cantabria</c:v>
              </c:pt>
              <c:pt idx="14">
                <c:v>Balears, Illes</c:v>
              </c:pt>
              <c:pt idx="15">
                <c:v>Rioja, La</c:v>
              </c:pt>
              <c:pt idx="16">
                <c:v>Extremadura</c:v>
              </c:pt>
              <c:pt idx="17">
                <c:v>País Vasco</c:v>
              </c:pt>
              <c:pt idx="18">
                <c:v>Murcia, Región de</c:v>
              </c:pt>
              <c:pt idx="19">
                <c:v>Cataluña</c:v>
              </c:pt>
            </c:strLit>
          </c:cat>
          <c:val>
            <c:numLit>
              <c:formatCode>General</c:formatCode>
              <c:ptCount val="20"/>
              <c:pt idx="0">
                <c:v>51693</c:v>
              </c:pt>
              <c:pt idx="1">
                <c:v>18208</c:v>
              </c:pt>
              <c:pt idx="2">
                <c:v>22330</c:v>
              </c:pt>
              <c:pt idx="3">
                <c:v>36944</c:v>
              </c:pt>
              <c:pt idx="4">
                <c:v>16300</c:v>
              </c:pt>
              <c:pt idx="5">
                <c:v>652</c:v>
              </c:pt>
              <c:pt idx="6">
                <c:v>7719</c:v>
              </c:pt>
              <c:pt idx="7">
                <c:v>117357</c:v>
              </c:pt>
              <c:pt idx="8">
                <c:v>30769</c:v>
              </c:pt>
              <c:pt idx="9">
                <c:v>65489</c:v>
              </c:pt>
              <c:pt idx="10">
                <c:v>635854</c:v>
              </c:pt>
              <c:pt idx="11">
                <c:v>66126</c:v>
              </c:pt>
              <c:pt idx="12">
                <c:v>638</c:v>
              </c:pt>
              <c:pt idx="13">
                <c:v>5904</c:v>
              </c:pt>
              <c:pt idx="14">
                <c:v>15363</c:v>
              </c:pt>
              <c:pt idx="15">
                <c:v>3370</c:v>
              </c:pt>
              <c:pt idx="16">
                <c:v>12556</c:v>
              </c:pt>
              <c:pt idx="17">
                <c:v>33517</c:v>
              </c:pt>
              <c:pt idx="18">
                <c:v>17869</c:v>
              </c:pt>
              <c:pt idx="19">
                <c:v>113050</c:v>
              </c:pt>
            </c:numLit>
          </c:val>
          <c:extLst>
            <c:ext xmlns:c16="http://schemas.microsoft.com/office/drawing/2014/chart" uri="{C3380CC4-5D6E-409C-BE32-E72D297353CC}">
              <c16:uniqueId val="{00000000-AA3E-4EA9-AA51-F0EB800A6794}"/>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0"/>
            <c:invertIfNegative val="0"/>
            <c:bubble3D val="0"/>
            <c:spPr>
              <a:solidFill>
                <a:srgbClr val="373472"/>
              </a:solidFill>
              <a:ln w="9525">
                <a:solidFill>
                  <a:srgbClr val="000000"/>
                </a:solidFill>
              </a:ln>
            </c:spPr>
            <c:extLst>
              <c:ext xmlns:c16="http://schemas.microsoft.com/office/drawing/2014/chart" uri="{C3380CC4-5D6E-409C-BE32-E72D297353CC}">
                <c16:uniqueId val="{00000020-AA3E-4EA9-AA51-F0EB800A6794}"/>
              </c:ext>
            </c:extLst>
          </c:dPt>
          <c:dLbls>
            <c:dLbl>
              <c:idx val="0"/>
              <c:tx>
                <c:rich>
                  <a:bodyPr/>
                  <a:lstStyle/>
                  <a:p>
                    <a:r>
                      <a:rPr lang="es-ES"/>
                      <a:t>89
0,17%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A3E-4EA9-AA51-F0EB800A6794}"/>
                </c:ext>
              </c:extLst>
            </c:dLbl>
            <c:dLbl>
              <c:idx val="1"/>
              <c:tx>
                <c:rich>
                  <a:bodyPr/>
                  <a:lstStyle/>
                  <a:p>
                    <a:r>
                      <a:rPr lang="es-ES"/>
                      <a:t>34
0,19%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A3E-4EA9-AA51-F0EB800A6794}"/>
                </c:ext>
              </c:extLst>
            </c:dLbl>
            <c:dLbl>
              <c:idx val="2"/>
              <c:tx>
                <c:rich>
                  <a:bodyPr/>
                  <a:lstStyle/>
                  <a:p>
                    <a:r>
                      <a:rPr lang="es-ES"/>
                      <a:t>146
0,65%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A3E-4EA9-AA51-F0EB800A6794}"/>
                </c:ext>
              </c:extLst>
            </c:dLbl>
            <c:dLbl>
              <c:idx val="3"/>
              <c:tx>
                <c:rich>
                  <a:bodyPr/>
                  <a:lstStyle/>
                  <a:p>
                    <a:r>
                      <a:rPr lang="es-ES"/>
                      <a:t>406
1,09%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A3E-4EA9-AA51-F0EB800A6794}"/>
                </c:ext>
              </c:extLst>
            </c:dLbl>
            <c:dLbl>
              <c:idx val="4"/>
              <c:tx>
                <c:rich>
                  <a:bodyPr/>
                  <a:lstStyle/>
                  <a:p>
                    <a:r>
                      <a:rPr lang="es-ES"/>
                      <a:t>244
1,47%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A3E-4EA9-AA51-F0EB800A6794}"/>
                </c:ext>
              </c:extLst>
            </c:dLbl>
            <c:dLbl>
              <c:idx val="5"/>
              <c:tx>
                <c:rich>
                  <a:bodyPr/>
                  <a:lstStyle/>
                  <a:p>
                    <a:r>
                      <a:rPr lang="es-ES"/>
                      <a:t>23
3,41%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A3E-4EA9-AA51-F0EB800A6794}"/>
                </c:ext>
              </c:extLst>
            </c:dLbl>
            <c:dLbl>
              <c:idx val="6"/>
              <c:tx>
                <c:rich>
                  <a:bodyPr/>
                  <a:lstStyle/>
                  <a:p>
                    <a:r>
                      <a:rPr lang="es-ES"/>
                      <a:t>328
4,08%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A3E-4EA9-AA51-F0EB800A6794}"/>
                </c:ext>
              </c:extLst>
            </c:dLbl>
            <c:dLbl>
              <c:idx val="7"/>
              <c:tx>
                <c:rich>
                  <a:bodyPr/>
                  <a:lstStyle/>
                  <a:p>
                    <a:r>
                      <a:rPr lang="es-ES"/>
                      <a:t>5.662
4,60%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A3E-4EA9-AA51-F0EB800A6794}"/>
                </c:ext>
              </c:extLst>
            </c:dLbl>
            <c:dLbl>
              <c:idx val="8"/>
              <c:tx>
                <c:rich>
                  <a:bodyPr/>
                  <a:lstStyle/>
                  <a:p>
                    <a:r>
                      <a:rPr lang="es-ES"/>
                      <a:t>1.515
4,69%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A3E-4EA9-AA51-F0EB800A6794}"/>
                </c:ext>
              </c:extLst>
            </c:dLbl>
            <c:dLbl>
              <c:idx val="9"/>
              <c:tx>
                <c:rich>
                  <a:bodyPr/>
                  <a:lstStyle/>
                  <a:p>
                    <a:r>
                      <a:rPr lang="es-ES"/>
                      <a:t>4.614
6,58%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A3E-4EA9-AA51-F0EB800A6794}"/>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64.935
9,27%</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A3E-4EA9-AA51-F0EB800A6794}"/>
                </c:ext>
              </c:extLst>
            </c:dLbl>
            <c:dLbl>
              <c:idx val="11"/>
              <c:tx>
                <c:rich>
                  <a:bodyPr/>
                  <a:lstStyle/>
                  <a:p>
                    <a:r>
                      <a:rPr lang="es-ES"/>
                      <a:t>7.050
9,63%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A3E-4EA9-AA51-F0EB800A6794}"/>
                </c:ext>
              </c:extLst>
            </c:dLbl>
            <c:dLbl>
              <c:idx val="12"/>
              <c:tx>
                <c:rich>
                  <a:bodyPr/>
                  <a:lstStyle/>
                  <a:p>
                    <a:r>
                      <a:rPr lang="es-ES"/>
                      <a:t>71
10,01%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A3E-4EA9-AA51-F0EB800A6794}"/>
                </c:ext>
              </c:extLst>
            </c:dLbl>
            <c:dLbl>
              <c:idx val="13"/>
              <c:tx>
                <c:rich>
                  <a:bodyPr/>
                  <a:lstStyle/>
                  <a:p>
                    <a:r>
                      <a:rPr lang="es-ES"/>
                      <a:t>840
12,46%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A3E-4EA9-AA51-F0EB800A6794}"/>
                </c:ext>
              </c:extLst>
            </c:dLbl>
            <c:dLbl>
              <c:idx val="14"/>
              <c:tx>
                <c:rich>
                  <a:bodyPr/>
                  <a:lstStyle/>
                  <a:p>
                    <a:r>
                      <a:rPr lang="es-ES"/>
                      <a:t>2.541
14,19%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A3E-4EA9-AA51-F0EB800A6794}"/>
                </c:ext>
              </c:extLst>
            </c:dLbl>
            <c:dLbl>
              <c:idx val="15"/>
              <c:tx>
                <c:rich>
                  <a:bodyPr/>
                  <a:lstStyle/>
                  <a:p>
                    <a:r>
                      <a:rPr lang="es-ES"/>
                      <a:t>565
14,36%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A3E-4EA9-AA51-F0EB800A6794}"/>
                </c:ext>
              </c:extLst>
            </c:dLbl>
            <c:dLbl>
              <c:idx val="16"/>
              <c:tx>
                <c:rich>
                  <a:bodyPr/>
                  <a:lstStyle/>
                  <a:p>
                    <a:r>
                      <a:rPr lang="es-ES"/>
                      <a:t>2.798
18,22%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A3E-4EA9-AA51-F0EB800A6794}"/>
                </c:ext>
              </c:extLst>
            </c:dLbl>
            <c:dLbl>
              <c:idx val="17"/>
              <c:tx>
                <c:rich>
                  <a:bodyPr/>
                  <a:lstStyle/>
                  <a:p>
                    <a:r>
                      <a:rPr lang="es-ES"/>
                      <a:t>7.496
18,28%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A3E-4EA9-AA51-F0EB800A6794}"/>
                </c:ext>
              </c:extLst>
            </c:dLbl>
            <c:dLbl>
              <c:idx val="18"/>
              <c:tx>
                <c:rich>
                  <a:bodyPr/>
                  <a:lstStyle/>
                  <a:p>
                    <a:r>
                      <a:rPr lang="es-ES"/>
                      <a:t>4.031
18,41%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A3E-4EA9-AA51-F0EB800A6794}"/>
                </c:ext>
              </c:extLst>
            </c:dLbl>
            <c:dLbl>
              <c:idx val="19"/>
              <c:tx>
                <c:rich>
                  <a:bodyPr/>
                  <a:lstStyle/>
                  <a:p>
                    <a:r>
                      <a:rPr lang="es-ES"/>
                      <a:t>26.482
18,98%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A3E-4EA9-AA51-F0EB800A6794}"/>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Aragón</c:v>
              </c:pt>
              <c:pt idx="2">
                <c:v>Canarias</c:v>
              </c:pt>
              <c:pt idx="3">
                <c:v>Galicia</c:v>
              </c:pt>
              <c:pt idx="4">
                <c:v>Asturias, Principado de</c:v>
              </c:pt>
              <c:pt idx="5">
                <c:v>Ceuta</c:v>
              </c:pt>
              <c:pt idx="6">
                <c:v>Navarra, Comunidad Foral de</c:v>
              </c:pt>
              <c:pt idx="7">
                <c:v>Andalucía</c:v>
              </c:pt>
              <c:pt idx="8">
                <c:v>Castilla - La Mancha</c:v>
              </c:pt>
              <c:pt idx="9">
                <c:v>Comunitat Valenciana</c:v>
              </c:pt>
              <c:pt idx="10">
                <c:v>Total Nacional</c:v>
              </c:pt>
              <c:pt idx="11">
                <c:v>Madrid, Comunidad de</c:v>
              </c:pt>
              <c:pt idx="12">
                <c:v>Melilla</c:v>
              </c:pt>
              <c:pt idx="13">
                <c:v>Cantabria</c:v>
              </c:pt>
              <c:pt idx="14">
                <c:v>Balears, Illes</c:v>
              </c:pt>
              <c:pt idx="15">
                <c:v>Rioja, La</c:v>
              </c:pt>
              <c:pt idx="16">
                <c:v>Extremadura</c:v>
              </c:pt>
              <c:pt idx="17">
                <c:v>País Vasco</c:v>
              </c:pt>
              <c:pt idx="18">
                <c:v>Murcia, Región de</c:v>
              </c:pt>
              <c:pt idx="19">
                <c:v>Cataluña</c:v>
              </c:pt>
            </c:strLit>
          </c:cat>
          <c:val>
            <c:numLit>
              <c:formatCode>General</c:formatCode>
              <c:ptCount val="20"/>
              <c:pt idx="0">
                <c:v>89</c:v>
              </c:pt>
              <c:pt idx="1">
                <c:v>34</c:v>
              </c:pt>
              <c:pt idx="2">
                <c:v>146</c:v>
              </c:pt>
              <c:pt idx="3">
                <c:v>406</c:v>
              </c:pt>
              <c:pt idx="4">
                <c:v>244</c:v>
              </c:pt>
              <c:pt idx="5">
                <c:v>23</c:v>
              </c:pt>
              <c:pt idx="6">
                <c:v>328</c:v>
              </c:pt>
              <c:pt idx="7">
                <c:v>5662</c:v>
              </c:pt>
              <c:pt idx="8">
                <c:v>1515</c:v>
              </c:pt>
              <c:pt idx="9">
                <c:v>4614</c:v>
              </c:pt>
              <c:pt idx="10">
                <c:v>64935</c:v>
              </c:pt>
              <c:pt idx="11">
                <c:v>7050</c:v>
              </c:pt>
              <c:pt idx="12">
                <c:v>71</c:v>
              </c:pt>
              <c:pt idx="13">
                <c:v>840</c:v>
              </c:pt>
              <c:pt idx="14">
                <c:v>2541</c:v>
              </c:pt>
              <c:pt idx="15">
                <c:v>565</c:v>
              </c:pt>
              <c:pt idx="16">
                <c:v>2798</c:v>
              </c:pt>
              <c:pt idx="17">
                <c:v>7496</c:v>
              </c:pt>
              <c:pt idx="18">
                <c:v>4031</c:v>
              </c:pt>
              <c:pt idx="19">
                <c:v>26482</c:v>
              </c:pt>
            </c:numLit>
          </c:val>
          <c:extLst>
            <c:ext xmlns:c16="http://schemas.microsoft.com/office/drawing/2014/chart" uri="{C3380CC4-5D6E-409C-BE32-E72D297353CC}">
              <c16:uniqueId val="{00000015-AA3E-4EA9-AA51-F0EB800A6794}"/>
            </c:ext>
          </c:extLst>
        </c:ser>
        <c:dLbls>
          <c:showLegendKey val="0"/>
          <c:showVal val="0"/>
          <c:showCatName val="0"/>
          <c:showSerName val="0"/>
          <c:showPercent val="0"/>
          <c:showBubbleSize val="0"/>
        </c:dLbls>
        <c:gapWidth val="40"/>
        <c:overlap val="100"/>
        <c:axId val="646561503"/>
        <c:axId val="646577823"/>
      </c:barChart>
      <c:catAx>
        <c:axId val="646561503"/>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646577823"/>
        <c:crosses val="autoZero"/>
        <c:auto val="1"/>
        <c:lblAlgn val="ctr"/>
        <c:lblOffset val="100"/>
        <c:noMultiLvlLbl val="0"/>
      </c:catAx>
      <c:valAx>
        <c:axId val="646577823"/>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64656150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80 años y más sobre la población de dicha edad</a:t>
            </a:r>
          </a:p>
        </c:rich>
      </c:tx>
      <c:overlay val="0"/>
    </c:title>
    <c:autoTitleDeleted val="0"/>
    <c:plotArea>
      <c:layout/>
      <c:barChart>
        <c:barDir val="col"/>
        <c:grouping val="clustered"/>
        <c:varyColors val="0"/>
        <c:ser>
          <c:idx val="0"/>
          <c:order val="0"/>
          <c:tx>
            <c:v>Porcentaje de solicitudes en el tramo de edad de 80 años y más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C269-442D-B857-EAD5AEF73E04}"/>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Cataluña</c:v>
              </c:pt>
              <c:pt idx="2">
                <c:v>Extremadura</c:v>
              </c:pt>
              <c:pt idx="3">
                <c:v>Castilla y León</c:v>
              </c:pt>
              <c:pt idx="4">
                <c:v>Castilla - La Mancha</c:v>
              </c:pt>
              <c:pt idx="5">
                <c:v>Murcia, Región de</c:v>
              </c:pt>
              <c:pt idx="6">
                <c:v>Balears, Illes</c:v>
              </c:pt>
              <c:pt idx="7">
                <c:v>Total Nacional</c:v>
              </c:pt>
              <c:pt idx="8">
                <c:v>Comunitat Valenciana</c:v>
              </c:pt>
              <c:pt idx="9">
                <c:v>Madrid, Comunidad de</c:v>
              </c:pt>
              <c:pt idx="10">
                <c:v>País Vasco</c:v>
              </c:pt>
              <c:pt idx="11">
                <c:v>Aragón</c:v>
              </c:pt>
              <c:pt idx="12">
                <c:v>Rioja, La</c:v>
              </c:pt>
              <c:pt idx="13">
                <c:v>Melilla</c:v>
              </c:pt>
              <c:pt idx="14">
                <c:v>Canarias</c:v>
              </c:pt>
              <c:pt idx="15">
                <c:v>Asturias, Principado de</c:v>
              </c:pt>
              <c:pt idx="16">
                <c:v>Navarra, Comunidad Foral de</c:v>
              </c:pt>
              <c:pt idx="17">
                <c:v>Cantabria</c:v>
              </c:pt>
              <c:pt idx="18">
                <c:v>Ceuta</c:v>
              </c:pt>
              <c:pt idx="19">
                <c:v>Galicia</c:v>
              </c:pt>
            </c:strLit>
          </c:cat>
          <c:val>
            <c:numLit>
              <c:formatCode>General</c:formatCode>
              <c:ptCount val="20"/>
              <c:pt idx="0">
                <c:v>49.774540023868312</c:v>
              </c:pt>
              <c:pt idx="1">
                <c:v>45.997477542190609</c:v>
              </c:pt>
              <c:pt idx="2">
                <c:v>44.225029910203652</c:v>
              </c:pt>
              <c:pt idx="3">
                <c:v>44.199124902692397</c:v>
              </c:pt>
              <c:pt idx="4">
                <c:v>43.751301037856493</c:v>
              </c:pt>
              <c:pt idx="5">
                <c:v>43.660000538314527</c:v>
              </c:pt>
              <c:pt idx="6">
                <c:v>42.370023252924369</c:v>
              </c:pt>
              <c:pt idx="7">
                <c:v>41.068946484051651</c:v>
              </c:pt>
              <c:pt idx="8">
                <c:v>40.632066502209888</c:v>
              </c:pt>
              <c:pt idx="9">
                <c:v>40.14731659377437</c:v>
              </c:pt>
              <c:pt idx="10">
                <c:v>39.15059347181009</c:v>
              </c:pt>
              <c:pt idx="11">
                <c:v>38.94537308288816</c:v>
              </c:pt>
              <c:pt idx="12">
                <c:v>38.838253892111119</c:v>
              </c:pt>
              <c:pt idx="13">
                <c:v>38.797364085667212</c:v>
              </c:pt>
              <c:pt idx="14">
                <c:v>33.88473700703657</c:v>
              </c:pt>
              <c:pt idx="15">
                <c:v>32.7909988667638</c:v>
              </c:pt>
              <c:pt idx="16">
                <c:v>31.681835808298551</c:v>
              </c:pt>
              <c:pt idx="17">
                <c:v>31.39170856654966</c:v>
              </c:pt>
              <c:pt idx="18">
                <c:v>25.48645555131629</c:v>
              </c:pt>
              <c:pt idx="19">
                <c:v>23.097418681963369</c:v>
              </c:pt>
            </c:numLit>
          </c:val>
          <c:extLst>
            <c:ext xmlns:c16="http://schemas.microsoft.com/office/drawing/2014/chart" uri="{C3380CC4-5D6E-409C-BE32-E72D297353CC}">
              <c16:uniqueId val="{00000000-C269-442D-B857-EAD5AEF73E04}"/>
            </c:ext>
          </c:extLst>
        </c:ser>
        <c:dLbls>
          <c:showLegendKey val="0"/>
          <c:showVal val="0"/>
          <c:showCatName val="0"/>
          <c:showSerName val="0"/>
          <c:showPercent val="0"/>
          <c:showBubbleSize val="0"/>
        </c:dLbls>
        <c:gapWidth val="40"/>
        <c:axId val="550931455"/>
        <c:axId val="550934335"/>
      </c:barChart>
      <c:catAx>
        <c:axId val="55093145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550934335"/>
        <c:crosses val="autoZero"/>
        <c:auto val="1"/>
        <c:lblAlgn val="ctr"/>
        <c:lblOffset val="100"/>
        <c:noMultiLvlLbl val="0"/>
      </c:catAx>
      <c:valAx>
        <c:axId val="550934335"/>
        <c:scaling>
          <c:orientation val="minMax"/>
          <c:max val="6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550931455"/>
        <c:crosses val="autoZero"/>
        <c:crossBetween val="between"/>
        <c:majorUnit val="10"/>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Solicitudes.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4"/>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strLit>
          </c:cat>
          <c:val>
            <c:numLit>
              <c:formatCode>General</c:formatCode>
              <c:ptCount val="64"/>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pt idx="55">
                <c:v>40684</c:v>
              </c:pt>
              <c:pt idx="56">
                <c:v>45245</c:v>
              </c:pt>
              <c:pt idx="57">
                <c:v>35856</c:v>
              </c:pt>
              <c:pt idx="58">
                <c:v>32529</c:v>
              </c:pt>
              <c:pt idx="59">
                <c:v>44119</c:v>
              </c:pt>
              <c:pt idx="60">
                <c:v>46346</c:v>
              </c:pt>
              <c:pt idx="61">
                <c:v>38736</c:v>
              </c:pt>
              <c:pt idx="62">
                <c:v>32354</c:v>
              </c:pt>
              <c:pt idx="63">
                <c:v>37029</c:v>
              </c:pt>
            </c:numLit>
          </c:val>
          <c:smooth val="0"/>
          <c:extLst>
            <c:ext xmlns:c16="http://schemas.microsoft.com/office/drawing/2014/chart" uri="{C3380CC4-5D6E-409C-BE32-E72D297353CC}">
              <c16:uniqueId val="{00000000-96DA-4DD8-9A0F-778FB9B69A87}"/>
            </c:ext>
          </c:extLst>
        </c:ser>
        <c:ser>
          <c:idx val="1"/>
          <c:order val="1"/>
          <c:tx>
            <c:v>Bajas</c:v>
          </c:tx>
          <c:spPr>
            <a:ln w="28575">
              <a:solidFill>
                <a:srgbClr val="5A3471"/>
              </a:solidFill>
            </a:ln>
          </c:spPr>
          <c:marker>
            <c:symbol val="none"/>
          </c:marker>
          <c:cat>
            <c:strLit>
              <c:ptCount val="64"/>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strLit>
          </c:cat>
          <c:val>
            <c:numLit>
              <c:formatCode>General</c:formatCode>
              <c:ptCount val="64"/>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pt idx="55">
                <c:v>20752</c:v>
              </c:pt>
              <c:pt idx="56">
                <c:v>24541</c:v>
              </c:pt>
              <c:pt idx="57">
                <c:v>22742</c:v>
              </c:pt>
              <c:pt idx="58">
                <c:v>26472</c:v>
              </c:pt>
              <c:pt idx="59">
                <c:v>41913</c:v>
              </c:pt>
              <c:pt idx="60">
                <c:v>25654</c:v>
              </c:pt>
              <c:pt idx="61">
                <c:v>24863</c:v>
              </c:pt>
              <c:pt idx="62">
                <c:v>23806</c:v>
              </c:pt>
              <c:pt idx="63">
                <c:v>22478</c:v>
              </c:pt>
            </c:numLit>
          </c:val>
          <c:smooth val="0"/>
          <c:extLst>
            <c:ext xmlns:c16="http://schemas.microsoft.com/office/drawing/2014/chart" uri="{C3380CC4-5D6E-409C-BE32-E72D297353CC}">
              <c16:uniqueId val="{00000001-96DA-4DD8-9A0F-778FB9B69A87}"/>
            </c:ext>
          </c:extLst>
        </c:ser>
        <c:dLbls>
          <c:showLegendKey val="0"/>
          <c:showVal val="0"/>
          <c:showCatName val="0"/>
          <c:showSerName val="0"/>
          <c:showPercent val="0"/>
          <c:showBubbleSize val="0"/>
        </c:dLbls>
        <c:smooth val="0"/>
        <c:axId val="550939615"/>
        <c:axId val="550932895"/>
      </c:lineChart>
      <c:catAx>
        <c:axId val="550939615"/>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550932895"/>
        <c:crosses val="autoZero"/>
        <c:auto val="1"/>
        <c:lblAlgn val="ctr"/>
        <c:lblOffset val="100"/>
        <c:noMultiLvlLbl val="0"/>
      </c:catAx>
      <c:valAx>
        <c:axId val="550932895"/>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550939615"/>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Solicitantes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Solicitantes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3ACA-4F80-B680-ECB2A83A6E5C}"/>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3ACA-4F80-B680-ECB2A83A6E5C}"/>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0.61747390105181665</c:v>
              </c:pt>
              <c:pt idx="1">
                <c:v>0.38252609894818335</c:v>
              </c:pt>
            </c:numLit>
          </c:val>
          <c:extLst>
            <c:ext xmlns:c16="http://schemas.microsoft.com/office/drawing/2014/chart" uri="{C3380CC4-5D6E-409C-BE32-E72D297353CC}">
              <c16:uniqueId val="{00000000-3ACA-4F80-B680-ECB2A83A6E5C}"/>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Solicitantes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Solicitantes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2700-4BAE-8B26-0E2CA0847F84}"/>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2700-4BAE-8B26-0E2CA0847F84}"/>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2700-4BAE-8B26-0E2CA0847F84}"/>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2700-4BAE-8B26-0E2CA0847F84}"/>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2700-4BAE-8B26-0E2CA0847F84}"/>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2700-4BAE-8B26-0E2CA0847F84}"/>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2700-4BAE-8B26-0E2CA0847F84}"/>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2700-4BAE-8B26-0E2CA0847F84}"/>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6664</c:v>
              </c:pt>
              <c:pt idx="1">
                <c:v>166096</c:v>
              </c:pt>
              <c:pt idx="2">
                <c:v>80434</c:v>
              </c:pt>
              <c:pt idx="3">
                <c:v>89819</c:v>
              </c:pt>
              <c:pt idx="4">
                <c:v>104338</c:v>
              </c:pt>
              <c:pt idx="5">
                <c:v>175235</c:v>
              </c:pt>
              <c:pt idx="6">
                <c:v>524855</c:v>
              </c:pt>
              <c:pt idx="7">
                <c:v>1244801</c:v>
              </c:pt>
            </c:numLit>
          </c:val>
          <c:extLst>
            <c:ext xmlns:c16="http://schemas.microsoft.com/office/drawing/2014/chart" uri="{C3380CC4-5D6E-409C-BE32-E72D297353CC}">
              <c16:uniqueId val="{00000000-2700-4BAE-8B26-0E2CA0847F84}"/>
            </c:ext>
          </c:extLst>
        </c:ser>
        <c:dLbls>
          <c:showLegendKey val="0"/>
          <c:showVal val="0"/>
          <c:showCatName val="0"/>
          <c:showSerName val="0"/>
          <c:showPercent val="0"/>
          <c:showBubbleSize val="0"/>
        </c:dLbls>
        <c:gapWidth val="55"/>
        <c:shape val="cylinder"/>
        <c:axId val="646595583"/>
        <c:axId val="646596063"/>
        <c:axId val="0"/>
      </c:bar3DChart>
      <c:catAx>
        <c:axId val="64659558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646596063"/>
        <c:crosses val="autoZero"/>
        <c:auto val="1"/>
        <c:lblAlgn val="ctr"/>
        <c:lblOffset val="100"/>
        <c:noMultiLvlLbl val="0"/>
      </c:catAx>
      <c:valAx>
        <c:axId val="646596063"/>
        <c:scaling>
          <c:orientation val="minMax"/>
          <c:max val="16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646595583"/>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jpeg"/><Relationship Id="rId5" Type="http://schemas.openxmlformats.org/officeDocument/2006/relationships/chart" Target="../charts/chart6.xml"/><Relationship Id="rId4" Type="http://schemas.openxmlformats.org/officeDocument/2006/relationships/chart" Target="../charts/chart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2.jpeg"/><Relationship Id="rId5" Type="http://schemas.openxmlformats.org/officeDocument/2006/relationships/chart" Target="../charts/chart16.xml"/><Relationship Id="rId4"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8.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image" Target="../media/image2.jpeg"/><Relationship Id="rId5" Type="http://schemas.openxmlformats.org/officeDocument/2006/relationships/chart" Target="../charts/chart32.xml"/><Relationship Id="rId4" Type="http://schemas.openxmlformats.org/officeDocument/2006/relationships/chart" Target="../charts/chart31.xml"/></Relationships>
</file>

<file path=xl/drawings/_rels/drawing49.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image" Target="../media/image2.jpeg"/></Relationships>
</file>

<file path=xl/drawings/_rels/drawing51.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image" Target="../media/image2.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9.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image" Target="../media/image2.jpeg"/><Relationship Id="rId4" Type="http://schemas.openxmlformats.org/officeDocument/2006/relationships/chart" Target="../charts/chart40.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0.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image" Target="../media/image2.jpeg"/><Relationship Id="rId4" Type="http://schemas.openxmlformats.org/officeDocument/2006/relationships/chart" Target="../charts/chart44.xml"/></Relationships>
</file>

<file path=xl/drawings/_rels/drawing7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image" Target="../media/image2.jpeg"/><Relationship Id="rId4" Type="http://schemas.openxmlformats.org/officeDocument/2006/relationships/chart" Target="../charts/chart47.xml"/></Relationships>
</file>

<file path=xl/drawings/_rels/drawing7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5.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image" Target="../media/image2.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9.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0.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image" Target="../media/image2.jpeg"/></Relationships>
</file>

<file path=xl/drawings/_rels/drawing92.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image" Target="../media/image2.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687050" cy="74199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10</xdr:col>
      <xdr:colOff>0</xdr:colOff>
      <xdr:row>20</xdr:row>
      <xdr:rowOff>63500</xdr:rowOff>
    </xdr:from>
    <xdr:to>
      <xdr:col>17</xdr:col>
      <xdr:colOff>180975</xdr:colOff>
      <xdr:row>34</xdr:row>
      <xdr:rowOff>69850</xdr:rowOff>
    </xdr:to>
    <xdr:sp macro="" textlink="">
      <xdr:nvSpPr>
        <xdr:cNvPr id="3" name="CuadroTexto 2">
          <a:extLst>
            <a:ext uri="{FF2B5EF4-FFF2-40B4-BE49-F238E27FC236}">
              <a16:creationId xmlns:a16="http://schemas.microsoft.com/office/drawing/2014/main" id="{F9420B53-3D7E-E336-EB8D-06EAF0661C93}"/>
            </a:ext>
          </a:extLst>
        </xdr:cNvPr>
        <xdr:cNvSpPr txBox="1"/>
      </xdr:nvSpPr>
      <xdr:spPr>
        <a:xfrm>
          <a:off x="6096000" y="3683000"/>
          <a:ext cx="4448175" cy="2540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l"/>
          <a:r>
            <a:rPr lang="es-ES" sz="2600" b="1">
              <a:solidFill>
                <a:srgbClr val="FFFFFF"/>
              </a:solidFill>
              <a:latin typeface="Calibri" panose="020F0502020204030204" pitchFamily="34" charset="0"/>
            </a:rPr>
            <a:t>INFORMACIÓN ESTADÍSTICA DEL SISTEMA PARA LA AUTONOMÍA Y ATENCIÓN A LA DEPENDENCIA</a:t>
          </a:r>
        </a:p>
      </xdr:txBody>
    </xdr:sp>
    <xdr:clientData/>
  </xdr:twoCellAnchor>
  <xdr:twoCellAnchor>
    <xdr:from>
      <xdr:col>10</xdr:col>
      <xdr:colOff>0</xdr:colOff>
      <xdr:row>34</xdr:row>
      <xdr:rowOff>146050</xdr:rowOff>
    </xdr:from>
    <xdr:to>
      <xdr:col>11</xdr:col>
      <xdr:colOff>333600</xdr:colOff>
      <xdr:row>35</xdr:row>
      <xdr:rowOff>29875</xdr:rowOff>
    </xdr:to>
    <xdr:sp macro="" textlink="">
      <xdr:nvSpPr>
        <xdr:cNvPr id="4" name="Rectángulo 3">
          <a:extLst>
            <a:ext uri="{FF2B5EF4-FFF2-40B4-BE49-F238E27FC236}">
              <a16:creationId xmlns:a16="http://schemas.microsoft.com/office/drawing/2014/main" id="{E14C5BBE-6A23-DB47-6C51-DE0EAFC4A8E5}"/>
            </a:ext>
          </a:extLst>
        </xdr:cNvPr>
        <xdr:cNvSpPr/>
      </xdr:nvSpPr>
      <xdr:spPr>
        <a:xfrm>
          <a:off x="6096000" y="6299200"/>
          <a:ext cx="943200" cy="64800"/>
        </a:xfrm>
        <a:prstGeom prst="rect">
          <a:avLst/>
        </a:prstGeom>
        <a:solidFill>
          <a:srgbClr val="FFFFFF"/>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11</xdr:col>
      <xdr:colOff>333600</xdr:colOff>
      <xdr:row>34</xdr:row>
      <xdr:rowOff>146050</xdr:rowOff>
    </xdr:from>
    <xdr:to>
      <xdr:col>13</xdr:col>
      <xdr:colOff>57600</xdr:colOff>
      <xdr:row>35</xdr:row>
      <xdr:rowOff>29875</xdr:rowOff>
    </xdr:to>
    <xdr:sp macro="" textlink="">
      <xdr:nvSpPr>
        <xdr:cNvPr id="5" name="Rectángulo 4">
          <a:extLst>
            <a:ext uri="{FF2B5EF4-FFF2-40B4-BE49-F238E27FC236}">
              <a16:creationId xmlns:a16="http://schemas.microsoft.com/office/drawing/2014/main" id="{FB477369-0EEB-827D-0A68-0F1E21FEEE77}"/>
            </a:ext>
          </a:extLst>
        </xdr:cNvPr>
        <xdr:cNvSpPr/>
      </xdr:nvSpPr>
      <xdr:spPr>
        <a:xfrm>
          <a:off x="7039200" y="6299200"/>
          <a:ext cx="943200" cy="64800"/>
        </a:xfrm>
        <a:prstGeom prst="rect">
          <a:avLst/>
        </a:prstGeom>
        <a:solidFill>
          <a:srgbClr val="FFFFFF">
            <a:alpha val="7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13</xdr:col>
      <xdr:colOff>57600</xdr:colOff>
      <xdr:row>34</xdr:row>
      <xdr:rowOff>146050</xdr:rowOff>
    </xdr:from>
    <xdr:to>
      <xdr:col>14</xdr:col>
      <xdr:colOff>391200</xdr:colOff>
      <xdr:row>35</xdr:row>
      <xdr:rowOff>29875</xdr:rowOff>
    </xdr:to>
    <xdr:sp macro="" textlink="">
      <xdr:nvSpPr>
        <xdr:cNvPr id="6" name="Rectángulo 5">
          <a:extLst>
            <a:ext uri="{FF2B5EF4-FFF2-40B4-BE49-F238E27FC236}">
              <a16:creationId xmlns:a16="http://schemas.microsoft.com/office/drawing/2014/main" id="{282B6816-B9C6-BCE4-A1A0-9C2CEA000626}"/>
            </a:ext>
          </a:extLst>
        </xdr:cNvPr>
        <xdr:cNvSpPr/>
      </xdr:nvSpPr>
      <xdr:spPr>
        <a:xfrm>
          <a:off x="7982400" y="6299200"/>
          <a:ext cx="943200" cy="64800"/>
        </a:xfrm>
        <a:prstGeom prst="rect">
          <a:avLst/>
        </a:prstGeom>
        <a:solidFill>
          <a:srgbClr val="FFFFFF">
            <a:alpha val="4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14</xdr:col>
      <xdr:colOff>391200</xdr:colOff>
      <xdr:row>34</xdr:row>
      <xdr:rowOff>146050</xdr:rowOff>
    </xdr:from>
    <xdr:to>
      <xdr:col>16</xdr:col>
      <xdr:colOff>115200</xdr:colOff>
      <xdr:row>35</xdr:row>
      <xdr:rowOff>29875</xdr:rowOff>
    </xdr:to>
    <xdr:sp macro="" textlink="">
      <xdr:nvSpPr>
        <xdr:cNvPr id="7" name="Rectángulo 6">
          <a:extLst>
            <a:ext uri="{FF2B5EF4-FFF2-40B4-BE49-F238E27FC236}">
              <a16:creationId xmlns:a16="http://schemas.microsoft.com/office/drawing/2014/main" id="{B255319B-8B9F-750B-EEE1-251B140F5E56}"/>
            </a:ext>
          </a:extLst>
        </xdr:cNvPr>
        <xdr:cNvSpPr/>
      </xdr:nvSpPr>
      <xdr:spPr>
        <a:xfrm>
          <a:off x="8925600" y="6299200"/>
          <a:ext cx="943200" cy="64800"/>
        </a:xfrm>
        <a:prstGeom prst="rect">
          <a:avLst/>
        </a:prstGeom>
        <a:solidFill>
          <a:srgbClr val="FFFFFF">
            <a:alpha val="1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10</xdr:col>
      <xdr:colOff>0</xdr:colOff>
      <xdr:row>35</xdr:row>
      <xdr:rowOff>106075</xdr:rowOff>
    </xdr:from>
    <xdr:to>
      <xdr:col>16</xdr:col>
      <xdr:colOff>115200</xdr:colOff>
      <xdr:row>38</xdr:row>
      <xdr:rowOff>66070</xdr:rowOff>
    </xdr:to>
    <xdr:sp macro="" textlink="">
      <xdr:nvSpPr>
        <xdr:cNvPr id="8" name="CuadroTexto 7">
          <a:extLst>
            <a:ext uri="{FF2B5EF4-FFF2-40B4-BE49-F238E27FC236}">
              <a16:creationId xmlns:a16="http://schemas.microsoft.com/office/drawing/2014/main" id="{AD3C5E70-854F-CB1D-BA1D-419AD3CB0259}"/>
            </a:ext>
          </a:extLst>
        </xdr:cNvPr>
        <xdr:cNvSpPr txBox="1"/>
      </xdr:nvSpPr>
      <xdr:spPr>
        <a:xfrm>
          <a:off x="6096000" y="6440200"/>
          <a:ext cx="3772800" cy="50292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l"/>
          <a:r>
            <a:rPr lang="es-ES" sz="1800" b="1">
              <a:solidFill>
                <a:srgbClr val="FFFFFF"/>
              </a:solidFill>
              <a:latin typeface="Calibri" panose="020F0502020204030204" pitchFamily="34" charset="0"/>
            </a:rPr>
            <a:t>30 de junio de 2026</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1044575</xdr:colOff>
      <xdr:row>6</xdr:row>
      <xdr:rowOff>9525</xdr:rowOff>
    </xdr:from>
    <xdr:to>
      <xdr:col>15</xdr:col>
      <xdr:colOff>606425</xdr:colOff>
      <xdr:row>30</xdr:row>
      <xdr:rowOff>76200</xdr:rowOff>
    </xdr:to>
    <xdr:graphicFrame macro="">
      <xdr:nvGraphicFramePr>
        <xdr:cNvPr id="3" name="grafico_21solsaad_solicitudes">
          <a:extLst>
            <a:ext uri="{FF2B5EF4-FFF2-40B4-BE49-F238E27FC236}">
              <a16:creationId xmlns:a16="http://schemas.microsoft.com/office/drawing/2014/main" id="{90DF62EC-53CF-3DDD-EE5D-F12AEDBE70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6350</xdr:colOff>
      <xdr:row>5</xdr:row>
      <xdr:rowOff>66675</xdr:rowOff>
    </xdr:from>
    <xdr:to>
      <xdr:col>19</xdr:col>
      <xdr:colOff>596900</xdr:colOff>
      <xdr:row>30</xdr:row>
      <xdr:rowOff>44450</xdr:rowOff>
    </xdr:to>
    <xdr:graphicFrame macro="">
      <xdr:nvGraphicFramePr>
        <xdr:cNvPr id="3" name="grafico_22solcasaadpot_total">
          <a:extLst>
            <a:ext uri="{FF2B5EF4-FFF2-40B4-BE49-F238E27FC236}">
              <a16:creationId xmlns:a16="http://schemas.microsoft.com/office/drawing/2014/main" id="{E9A0B376-750B-F685-E043-2BCEE2CE5F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19050</xdr:rowOff>
    </xdr:from>
    <xdr:to>
      <xdr:col>10</xdr:col>
      <xdr:colOff>0</xdr:colOff>
      <xdr:row>30</xdr:row>
      <xdr:rowOff>85725</xdr:rowOff>
    </xdr:to>
    <xdr:graphicFrame macro="">
      <xdr:nvGraphicFramePr>
        <xdr:cNvPr id="3" name="grafico_24asolcasaad_pobl_total">
          <a:extLst>
            <a:ext uri="{FF2B5EF4-FFF2-40B4-BE49-F238E27FC236}">
              <a16:creationId xmlns:a16="http://schemas.microsoft.com/office/drawing/2014/main" id="{2AA525DB-EEEA-F254-B034-5CD2EDEE88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19050</xdr:rowOff>
    </xdr:from>
    <xdr:to>
      <xdr:col>20</xdr:col>
      <xdr:colOff>0</xdr:colOff>
      <xdr:row>30</xdr:row>
      <xdr:rowOff>85725</xdr:rowOff>
    </xdr:to>
    <xdr:graphicFrame macro="">
      <xdr:nvGraphicFramePr>
        <xdr:cNvPr id="4" name="grafico_24asolcasaad_pobl_0_64">
          <a:extLst>
            <a:ext uri="{FF2B5EF4-FFF2-40B4-BE49-F238E27FC236}">
              <a16:creationId xmlns:a16="http://schemas.microsoft.com/office/drawing/2014/main" id="{EB08F6E4-DF35-336D-4D64-E6261DC0B5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85725</xdr:rowOff>
    </xdr:from>
    <xdr:to>
      <xdr:col>10</xdr:col>
      <xdr:colOff>0</xdr:colOff>
      <xdr:row>51</xdr:row>
      <xdr:rowOff>152400</xdr:rowOff>
    </xdr:to>
    <xdr:graphicFrame macro="">
      <xdr:nvGraphicFramePr>
        <xdr:cNvPr id="5" name="grafico_24asolcasaad_pobl_65_79">
          <a:extLst>
            <a:ext uri="{FF2B5EF4-FFF2-40B4-BE49-F238E27FC236}">
              <a16:creationId xmlns:a16="http://schemas.microsoft.com/office/drawing/2014/main" id="{602EAC4F-8431-AF12-3753-2FCE904470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85725</xdr:rowOff>
    </xdr:from>
    <xdr:to>
      <xdr:col>20</xdr:col>
      <xdr:colOff>0</xdr:colOff>
      <xdr:row>51</xdr:row>
      <xdr:rowOff>152400</xdr:rowOff>
    </xdr:to>
    <xdr:graphicFrame macro="">
      <xdr:nvGraphicFramePr>
        <xdr:cNvPr id="6" name="grafico_24asolcasaad_pobl_80_mas">
          <a:extLst>
            <a:ext uri="{FF2B5EF4-FFF2-40B4-BE49-F238E27FC236}">
              <a16:creationId xmlns:a16="http://schemas.microsoft.com/office/drawing/2014/main" id="{29C73A92-E159-EE67-EAD8-6921755C0A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5</xdr:col>
      <xdr:colOff>971550</xdr:colOff>
      <xdr:row>36</xdr:row>
      <xdr:rowOff>88900</xdr:rowOff>
    </xdr:from>
    <xdr:to>
      <xdr:col>13</xdr:col>
      <xdr:colOff>742950</xdr:colOff>
      <xdr:row>50</xdr:row>
      <xdr:rowOff>133350</xdr:rowOff>
    </xdr:to>
    <xdr:graphicFrame macro="">
      <xdr:nvGraphicFramePr>
        <xdr:cNvPr id="3" name="grafico_25solaltabaja_altas_bajas">
          <a:extLst>
            <a:ext uri="{FF2B5EF4-FFF2-40B4-BE49-F238E27FC236}">
              <a16:creationId xmlns:a16="http://schemas.microsoft.com/office/drawing/2014/main" id="{94160181-226A-DF76-4F2F-08844AD30D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15</xdr:row>
      <xdr:rowOff>171450</xdr:rowOff>
    </xdr:from>
    <xdr:to>
      <xdr:col>11</xdr:col>
      <xdr:colOff>9525</xdr:colOff>
      <xdr:row>35</xdr:row>
      <xdr:rowOff>57150</xdr:rowOff>
    </xdr:to>
    <xdr:graphicFrame macro="">
      <xdr:nvGraphicFramePr>
        <xdr:cNvPr id="3" name="grafico_26perfsaad_solicitantes_sexo">
          <a:extLst>
            <a:ext uri="{FF2B5EF4-FFF2-40B4-BE49-F238E27FC236}">
              <a16:creationId xmlns:a16="http://schemas.microsoft.com/office/drawing/2014/main" id="{7A1FB46E-8521-4EF2-A9C4-A0F39247D7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19050</xdr:colOff>
      <xdr:row>15</xdr:row>
      <xdr:rowOff>171450</xdr:rowOff>
    </xdr:from>
    <xdr:to>
      <xdr:col>29</xdr:col>
      <xdr:colOff>28575</xdr:colOff>
      <xdr:row>35</xdr:row>
      <xdr:rowOff>57150</xdr:rowOff>
    </xdr:to>
    <xdr:graphicFrame macro="">
      <xdr:nvGraphicFramePr>
        <xdr:cNvPr id="4" name="grafico_26_tramo_edad">
          <a:extLst>
            <a:ext uri="{FF2B5EF4-FFF2-40B4-BE49-F238E27FC236}">
              <a16:creationId xmlns:a16="http://schemas.microsoft.com/office/drawing/2014/main" id="{B3937591-BE21-C6AF-A25A-0FD583F23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10</xdr:col>
      <xdr:colOff>0</xdr:colOff>
      <xdr:row>0</xdr:row>
      <xdr:rowOff>0</xdr:rowOff>
    </xdr:from>
    <xdr:ext cx="2171700" cy="847725"/>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a:ln>
          <a:prstDash val="solid"/>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31adictsaad_grados">
          <a:extLst>
            <a:ext uri="{FF2B5EF4-FFF2-40B4-BE49-F238E27FC236}">
              <a16:creationId xmlns:a16="http://schemas.microsoft.com/office/drawing/2014/main" id="{8D6BB1F0-1C80-0BE2-8AD3-8685FB9F63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31bdictsaad_beneficiarios_grado">
          <a:extLst>
            <a:ext uri="{FF2B5EF4-FFF2-40B4-BE49-F238E27FC236}">
              <a16:creationId xmlns:a16="http://schemas.microsoft.com/office/drawing/2014/main" id="{75134CBB-14C7-C8B5-C089-DBCC283821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6350</xdr:colOff>
      <xdr:row>5</xdr:row>
      <xdr:rowOff>66675</xdr:rowOff>
    </xdr:from>
    <xdr:to>
      <xdr:col>19</xdr:col>
      <xdr:colOff>596900</xdr:colOff>
      <xdr:row>30</xdr:row>
      <xdr:rowOff>44450</xdr:rowOff>
    </xdr:to>
    <xdr:graphicFrame macro="">
      <xdr:nvGraphicFramePr>
        <xdr:cNvPr id="3" name="grafico_32dictcasaadpot_total">
          <a:extLst>
            <a:ext uri="{FF2B5EF4-FFF2-40B4-BE49-F238E27FC236}">
              <a16:creationId xmlns:a16="http://schemas.microsoft.com/office/drawing/2014/main" id="{52DEBB10-AF67-25F1-3684-969D34D0CD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19050</xdr:rowOff>
    </xdr:from>
    <xdr:to>
      <xdr:col>10</xdr:col>
      <xdr:colOff>0</xdr:colOff>
      <xdr:row>30</xdr:row>
      <xdr:rowOff>85725</xdr:rowOff>
    </xdr:to>
    <xdr:graphicFrame macro="">
      <xdr:nvGraphicFramePr>
        <xdr:cNvPr id="3" name="grafico_34bdictcasaad_total">
          <a:extLst>
            <a:ext uri="{FF2B5EF4-FFF2-40B4-BE49-F238E27FC236}">
              <a16:creationId xmlns:a16="http://schemas.microsoft.com/office/drawing/2014/main" id="{91094CFD-2F3B-217E-A438-843AF83543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19050</xdr:rowOff>
    </xdr:from>
    <xdr:to>
      <xdr:col>20</xdr:col>
      <xdr:colOff>0</xdr:colOff>
      <xdr:row>30</xdr:row>
      <xdr:rowOff>85725</xdr:rowOff>
    </xdr:to>
    <xdr:graphicFrame macro="">
      <xdr:nvGraphicFramePr>
        <xdr:cNvPr id="4" name="grafico_34bdictcasaad_0_64">
          <a:extLst>
            <a:ext uri="{FF2B5EF4-FFF2-40B4-BE49-F238E27FC236}">
              <a16:creationId xmlns:a16="http://schemas.microsoft.com/office/drawing/2014/main" id="{AE0789AA-3A43-5E00-D6E4-743C3F17B8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85725</xdr:rowOff>
    </xdr:from>
    <xdr:to>
      <xdr:col>10</xdr:col>
      <xdr:colOff>0</xdr:colOff>
      <xdr:row>51</xdr:row>
      <xdr:rowOff>152400</xdr:rowOff>
    </xdr:to>
    <xdr:graphicFrame macro="">
      <xdr:nvGraphicFramePr>
        <xdr:cNvPr id="5" name="grafico_34bdictcasaad_65_79">
          <a:extLst>
            <a:ext uri="{FF2B5EF4-FFF2-40B4-BE49-F238E27FC236}">
              <a16:creationId xmlns:a16="http://schemas.microsoft.com/office/drawing/2014/main" id="{4DDB25C9-EB57-5728-41EE-A8E9167704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85725</xdr:rowOff>
    </xdr:from>
    <xdr:to>
      <xdr:col>20</xdr:col>
      <xdr:colOff>0</xdr:colOff>
      <xdr:row>51</xdr:row>
      <xdr:rowOff>152400</xdr:rowOff>
    </xdr:to>
    <xdr:graphicFrame macro="">
      <xdr:nvGraphicFramePr>
        <xdr:cNvPr id="6" name="grafico_34bdictcasaad_80_mas">
          <a:extLst>
            <a:ext uri="{FF2B5EF4-FFF2-40B4-BE49-F238E27FC236}">
              <a16:creationId xmlns:a16="http://schemas.microsoft.com/office/drawing/2014/main" id="{2F02F731-F2D6-B9C9-030B-D423FF0F7B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10</xdr:col>
      <xdr:colOff>0</xdr:colOff>
      <xdr:row>0</xdr:row>
      <xdr:rowOff>0</xdr:rowOff>
    </xdr:from>
    <xdr:ext cx="2171700" cy="847725"/>
    <xdr:pic>
      <xdr:nvPicPr>
        <xdr:cNvPr id="3" name="Image 2" descr="Pictur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prstGeom prst="rect">
          <a:avLst/>
        </a:prstGeom>
        <a:ln>
          <a:prstDash val="solid"/>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5</xdr:col>
      <xdr:colOff>971550</xdr:colOff>
      <xdr:row>36</xdr:row>
      <xdr:rowOff>88900</xdr:rowOff>
    </xdr:from>
    <xdr:to>
      <xdr:col>13</xdr:col>
      <xdr:colOff>742950</xdr:colOff>
      <xdr:row>50</xdr:row>
      <xdr:rowOff>133350</xdr:rowOff>
    </xdr:to>
    <xdr:graphicFrame macro="">
      <xdr:nvGraphicFramePr>
        <xdr:cNvPr id="3" name="grafico_35resolgra_altas_bajas">
          <a:extLst>
            <a:ext uri="{FF2B5EF4-FFF2-40B4-BE49-F238E27FC236}">
              <a16:creationId xmlns:a16="http://schemas.microsoft.com/office/drawing/2014/main" id="{4D017432-F9CC-BADB-4DAA-C265972CA5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22</xdr:row>
      <xdr:rowOff>142875</xdr:rowOff>
    </xdr:from>
    <xdr:to>
      <xdr:col>12</xdr:col>
      <xdr:colOff>15875</xdr:colOff>
      <xdr:row>42</xdr:row>
      <xdr:rowOff>15875</xdr:rowOff>
    </xdr:to>
    <xdr:graphicFrame macro="">
      <xdr:nvGraphicFramePr>
        <xdr:cNvPr id="3" name="grafico_36perfresol_sexo">
          <a:extLst>
            <a:ext uri="{FF2B5EF4-FFF2-40B4-BE49-F238E27FC236}">
              <a16:creationId xmlns:a16="http://schemas.microsoft.com/office/drawing/2014/main" id="{2C9BEC61-1D87-5276-EFD7-841D4CC107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25400</xdr:colOff>
      <xdr:row>22</xdr:row>
      <xdr:rowOff>142875</xdr:rowOff>
    </xdr:from>
    <xdr:to>
      <xdr:col>30</xdr:col>
      <xdr:colOff>34925</xdr:colOff>
      <xdr:row>42</xdr:row>
      <xdr:rowOff>15875</xdr:rowOff>
    </xdr:to>
    <xdr:graphicFrame macro="">
      <xdr:nvGraphicFramePr>
        <xdr:cNvPr id="4" name="grafico_36_tramo_edad">
          <a:extLst>
            <a:ext uri="{FF2B5EF4-FFF2-40B4-BE49-F238E27FC236}">
              <a16:creationId xmlns:a16="http://schemas.microsoft.com/office/drawing/2014/main" id="{7C787A25-570F-5E0B-6239-C478B32113A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15875</xdr:rowOff>
    </xdr:from>
    <xdr:to>
      <xdr:col>16</xdr:col>
      <xdr:colOff>0</xdr:colOff>
      <xdr:row>24</xdr:row>
      <xdr:rowOff>60325</xdr:rowOff>
    </xdr:to>
    <xdr:graphicFrame macro="">
      <xdr:nvGraphicFramePr>
        <xdr:cNvPr id="3" name="grafico_36aperfresol_mujeres">
          <a:extLst>
            <a:ext uri="{FF2B5EF4-FFF2-40B4-BE49-F238E27FC236}">
              <a16:creationId xmlns:a16="http://schemas.microsoft.com/office/drawing/2014/main" id="{FB87398F-C0C3-17F8-42BD-B18929229D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66675</xdr:rowOff>
    </xdr:from>
    <xdr:to>
      <xdr:col>16</xdr:col>
      <xdr:colOff>0</xdr:colOff>
      <xdr:row>40</xdr:row>
      <xdr:rowOff>111125</xdr:rowOff>
    </xdr:to>
    <xdr:graphicFrame macro="">
      <xdr:nvGraphicFramePr>
        <xdr:cNvPr id="4" name="grafico_36aperfresol_hombres">
          <a:extLst>
            <a:ext uri="{FF2B5EF4-FFF2-40B4-BE49-F238E27FC236}">
              <a16:creationId xmlns:a16="http://schemas.microsoft.com/office/drawing/2014/main" id="{7849C560-AF8A-BD69-6E08-0FD2BEA4EC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15875</xdr:rowOff>
    </xdr:from>
    <xdr:to>
      <xdr:col>16</xdr:col>
      <xdr:colOff>0</xdr:colOff>
      <xdr:row>24</xdr:row>
      <xdr:rowOff>60325</xdr:rowOff>
    </xdr:to>
    <xdr:graphicFrame macro="">
      <xdr:nvGraphicFramePr>
        <xdr:cNvPr id="3" name="grafico_36bperfresol_mujeres">
          <a:extLst>
            <a:ext uri="{FF2B5EF4-FFF2-40B4-BE49-F238E27FC236}">
              <a16:creationId xmlns:a16="http://schemas.microsoft.com/office/drawing/2014/main" id="{D15C10D6-C282-3DD8-474C-E947719897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66675</xdr:rowOff>
    </xdr:from>
    <xdr:to>
      <xdr:col>16</xdr:col>
      <xdr:colOff>0</xdr:colOff>
      <xdr:row>40</xdr:row>
      <xdr:rowOff>111125</xdr:rowOff>
    </xdr:to>
    <xdr:graphicFrame macro="">
      <xdr:nvGraphicFramePr>
        <xdr:cNvPr id="4" name="grafico_36bperfresol_hombres">
          <a:extLst>
            <a:ext uri="{FF2B5EF4-FFF2-40B4-BE49-F238E27FC236}">
              <a16:creationId xmlns:a16="http://schemas.microsoft.com/office/drawing/2014/main" id="{DEB8A8F1-5BC2-3347-E26A-4676D8D035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benpresaad">
          <a:extLst>
            <a:ext uri="{FF2B5EF4-FFF2-40B4-BE49-F238E27FC236}">
              <a16:creationId xmlns:a16="http://schemas.microsoft.com/office/drawing/2014/main" id="{445891BB-6EEF-FD9A-14CE-E584AE1D82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abenpreGIII">
          <a:extLst>
            <a:ext uri="{FF2B5EF4-FFF2-40B4-BE49-F238E27FC236}">
              <a16:creationId xmlns:a16="http://schemas.microsoft.com/office/drawing/2014/main" id="{303C92CB-EE95-56C9-4111-94908C8D35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abenpreGII">
          <a:extLst>
            <a:ext uri="{FF2B5EF4-FFF2-40B4-BE49-F238E27FC236}">
              <a16:creationId xmlns:a16="http://schemas.microsoft.com/office/drawing/2014/main" id="{F883964D-CAC3-DA69-5562-0898E9E734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abenpreGI">
          <a:extLst>
            <a:ext uri="{FF2B5EF4-FFF2-40B4-BE49-F238E27FC236}">
              <a16:creationId xmlns:a16="http://schemas.microsoft.com/office/drawing/2014/main" id="{EAB7E905-EB8E-1F66-E298-746C186CEF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6350</xdr:colOff>
      <xdr:row>5</xdr:row>
      <xdr:rowOff>66675</xdr:rowOff>
    </xdr:from>
    <xdr:to>
      <xdr:col>19</xdr:col>
      <xdr:colOff>596900</xdr:colOff>
      <xdr:row>30</xdr:row>
      <xdr:rowOff>44450</xdr:rowOff>
    </xdr:to>
    <xdr:graphicFrame macro="">
      <xdr:nvGraphicFramePr>
        <xdr:cNvPr id="3" name="grafico_42pbpcasaadpot_total">
          <a:extLst>
            <a:ext uri="{FF2B5EF4-FFF2-40B4-BE49-F238E27FC236}">
              <a16:creationId xmlns:a16="http://schemas.microsoft.com/office/drawing/2014/main" id="{B609FAB3-AC0C-DA22-E02D-6A096379AB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19050</xdr:rowOff>
    </xdr:from>
    <xdr:to>
      <xdr:col>10</xdr:col>
      <xdr:colOff>0</xdr:colOff>
      <xdr:row>30</xdr:row>
      <xdr:rowOff>85725</xdr:rowOff>
    </xdr:to>
    <xdr:graphicFrame macro="">
      <xdr:nvGraphicFramePr>
        <xdr:cNvPr id="3" name="grafico_44bpbpcasaad_total">
          <a:extLst>
            <a:ext uri="{FF2B5EF4-FFF2-40B4-BE49-F238E27FC236}">
              <a16:creationId xmlns:a16="http://schemas.microsoft.com/office/drawing/2014/main" id="{B59B6F2B-1611-B0B7-BAC1-AF724D8CC7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19050</xdr:rowOff>
    </xdr:from>
    <xdr:to>
      <xdr:col>20</xdr:col>
      <xdr:colOff>0</xdr:colOff>
      <xdr:row>30</xdr:row>
      <xdr:rowOff>85725</xdr:rowOff>
    </xdr:to>
    <xdr:graphicFrame macro="">
      <xdr:nvGraphicFramePr>
        <xdr:cNvPr id="4" name="grafico_44bpbpcasaad_0_64">
          <a:extLst>
            <a:ext uri="{FF2B5EF4-FFF2-40B4-BE49-F238E27FC236}">
              <a16:creationId xmlns:a16="http://schemas.microsoft.com/office/drawing/2014/main" id="{F565FF81-EC66-D5B8-448F-BAE68898F2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85725</xdr:rowOff>
    </xdr:from>
    <xdr:to>
      <xdr:col>10</xdr:col>
      <xdr:colOff>0</xdr:colOff>
      <xdr:row>51</xdr:row>
      <xdr:rowOff>152400</xdr:rowOff>
    </xdr:to>
    <xdr:graphicFrame macro="">
      <xdr:nvGraphicFramePr>
        <xdr:cNvPr id="5" name="grafico_44bpbpcasaad_65_79">
          <a:extLst>
            <a:ext uri="{FF2B5EF4-FFF2-40B4-BE49-F238E27FC236}">
              <a16:creationId xmlns:a16="http://schemas.microsoft.com/office/drawing/2014/main" id="{3302E94C-A9B4-A71F-B37C-37F58C1FEF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85725</xdr:rowOff>
    </xdr:from>
    <xdr:to>
      <xdr:col>20</xdr:col>
      <xdr:colOff>0</xdr:colOff>
      <xdr:row>51</xdr:row>
      <xdr:rowOff>152400</xdr:rowOff>
    </xdr:to>
    <xdr:graphicFrame macro="">
      <xdr:nvGraphicFramePr>
        <xdr:cNvPr id="6" name="grafico_44bpbpcasaad_80_mas">
          <a:extLst>
            <a:ext uri="{FF2B5EF4-FFF2-40B4-BE49-F238E27FC236}">
              <a16:creationId xmlns:a16="http://schemas.microsoft.com/office/drawing/2014/main" id="{A9EB1994-7EE4-8F1A-B82F-50C10722CC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5</xdr:col>
      <xdr:colOff>971550</xdr:colOff>
      <xdr:row>36</xdr:row>
      <xdr:rowOff>88900</xdr:rowOff>
    </xdr:from>
    <xdr:to>
      <xdr:col>13</xdr:col>
      <xdr:colOff>742950</xdr:colOff>
      <xdr:row>50</xdr:row>
      <xdr:rowOff>133350</xdr:rowOff>
    </xdr:to>
    <xdr:graphicFrame macro="">
      <xdr:nvGraphicFramePr>
        <xdr:cNvPr id="3" name="grafico_45resolpia_altas_bajas">
          <a:extLst>
            <a:ext uri="{FF2B5EF4-FFF2-40B4-BE49-F238E27FC236}">
              <a16:creationId xmlns:a16="http://schemas.microsoft.com/office/drawing/2014/main" id="{12D16075-14F2-B04E-EEA1-3896AAB261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16</xdr:col>
      <xdr:colOff>25400</xdr:colOff>
      <xdr:row>22</xdr:row>
      <xdr:rowOff>155575</xdr:rowOff>
    </xdr:from>
    <xdr:to>
      <xdr:col>30</xdr:col>
      <xdr:colOff>34925</xdr:colOff>
      <xdr:row>42</xdr:row>
      <xdr:rowOff>28575</xdr:rowOff>
    </xdr:to>
    <xdr:graphicFrame macro="">
      <xdr:nvGraphicFramePr>
        <xdr:cNvPr id="3" name="grafico_46_tramo_edad">
          <a:extLst>
            <a:ext uri="{FF2B5EF4-FFF2-40B4-BE49-F238E27FC236}">
              <a16:creationId xmlns:a16="http://schemas.microsoft.com/office/drawing/2014/main" id="{A2C16C5C-A726-1602-21F2-03979545AD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6350</xdr:colOff>
      <xdr:row>22</xdr:row>
      <xdr:rowOff>155575</xdr:rowOff>
    </xdr:from>
    <xdr:to>
      <xdr:col>12</xdr:col>
      <xdr:colOff>15875</xdr:colOff>
      <xdr:row>42</xdr:row>
      <xdr:rowOff>28575</xdr:rowOff>
    </xdr:to>
    <xdr:graphicFrame macro="">
      <xdr:nvGraphicFramePr>
        <xdr:cNvPr id="4" name="grafico_46perfpbsaad_sexo">
          <a:extLst>
            <a:ext uri="{FF2B5EF4-FFF2-40B4-BE49-F238E27FC236}">
              <a16:creationId xmlns:a16="http://schemas.microsoft.com/office/drawing/2014/main" id="{EDE59C4B-906C-B64A-6DEC-2A91D9FBBD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15875</xdr:rowOff>
    </xdr:from>
    <xdr:to>
      <xdr:col>16</xdr:col>
      <xdr:colOff>0</xdr:colOff>
      <xdr:row>24</xdr:row>
      <xdr:rowOff>60325</xdr:rowOff>
    </xdr:to>
    <xdr:graphicFrame macro="">
      <xdr:nvGraphicFramePr>
        <xdr:cNvPr id="3" name="grafico_46aperfpb_mujeres">
          <a:extLst>
            <a:ext uri="{FF2B5EF4-FFF2-40B4-BE49-F238E27FC236}">
              <a16:creationId xmlns:a16="http://schemas.microsoft.com/office/drawing/2014/main" id="{0E8D813B-4B94-38A4-4B52-DC8EDBD1B3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66675</xdr:rowOff>
    </xdr:from>
    <xdr:to>
      <xdr:col>16</xdr:col>
      <xdr:colOff>0</xdr:colOff>
      <xdr:row>40</xdr:row>
      <xdr:rowOff>111125</xdr:rowOff>
    </xdr:to>
    <xdr:graphicFrame macro="">
      <xdr:nvGraphicFramePr>
        <xdr:cNvPr id="4" name="grafico_46aperfpb_hombres">
          <a:extLst>
            <a:ext uri="{FF2B5EF4-FFF2-40B4-BE49-F238E27FC236}">
              <a16:creationId xmlns:a16="http://schemas.microsoft.com/office/drawing/2014/main" id="{60790BDF-0920-762D-A636-6B6C33D7BF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10</xdr:col>
      <xdr:colOff>0</xdr:colOff>
      <xdr:row>24</xdr:row>
      <xdr:rowOff>60325</xdr:rowOff>
    </xdr:to>
    <xdr:graphicFrame macro="">
      <xdr:nvGraphicFramePr>
        <xdr:cNvPr id="3" name="grafico_6perfcuidador_parentesco">
          <a:extLst>
            <a:ext uri="{FF2B5EF4-FFF2-40B4-BE49-F238E27FC236}">
              <a16:creationId xmlns:a16="http://schemas.microsoft.com/office/drawing/2014/main" id="{6E902FD2-B708-26FE-0877-A8BEA550A6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8</xdr:row>
      <xdr:rowOff>15875</xdr:rowOff>
    </xdr:from>
    <xdr:to>
      <xdr:col>18</xdr:col>
      <xdr:colOff>0</xdr:colOff>
      <xdr:row>24</xdr:row>
      <xdr:rowOff>60325</xdr:rowOff>
    </xdr:to>
    <xdr:graphicFrame macro="">
      <xdr:nvGraphicFramePr>
        <xdr:cNvPr id="4" name="grafico_6perfcuidador_edad">
          <a:extLst>
            <a:ext uri="{FF2B5EF4-FFF2-40B4-BE49-F238E27FC236}">
              <a16:creationId xmlns:a16="http://schemas.microsoft.com/office/drawing/2014/main" id="{9CB72A7C-4290-9956-A7F4-853A9750B7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24</xdr:row>
      <xdr:rowOff>66675</xdr:rowOff>
    </xdr:from>
    <xdr:to>
      <xdr:col>15</xdr:col>
      <xdr:colOff>0</xdr:colOff>
      <xdr:row>40</xdr:row>
      <xdr:rowOff>111125</xdr:rowOff>
    </xdr:to>
    <xdr:graphicFrame macro="">
      <xdr:nvGraphicFramePr>
        <xdr:cNvPr id="5" name="grafico_6perfcuidador_sexo">
          <a:extLst>
            <a:ext uri="{FF2B5EF4-FFF2-40B4-BE49-F238E27FC236}">
              <a16:creationId xmlns:a16="http://schemas.microsoft.com/office/drawing/2014/main" id="{EAACDF98-B91A-64DA-44F3-75449BA89E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3</xdr:col>
      <xdr:colOff>0</xdr:colOff>
      <xdr:row>8</xdr:row>
      <xdr:rowOff>15875</xdr:rowOff>
    </xdr:from>
    <xdr:to>
      <xdr:col>18</xdr:col>
      <xdr:colOff>0</xdr:colOff>
      <xdr:row>45</xdr:row>
      <xdr:rowOff>139700</xdr:rowOff>
    </xdr:to>
    <xdr:graphicFrame macro="">
      <xdr:nvGraphicFramePr>
        <xdr:cNvPr id="3" name="grafico_61aperfcuidadorccaa">
          <a:extLst>
            <a:ext uri="{FF2B5EF4-FFF2-40B4-BE49-F238E27FC236}">
              <a16:creationId xmlns:a16="http://schemas.microsoft.com/office/drawing/2014/main" id="{B6F08D06-7268-0D4C-8AF7-5889C6C2CE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21</xdr:row>
      <xdr:rowOff>60325</xdr:rowOff>
    </xdr:from>
    <xdr:to>
      <xdr:col>6</xdr:col>
      <xdr:colOff>9525</xdr:colOff>
      <xdr:row>34</xdr:row>
      <xdr:rowOff>107950</xdr:rowOff>
    </xdr:to>
    <xdr:graphicFrame macro="">
      <xdr:nvGraphicFramePr>
        <xdr:cNvPr id="3" name="grafico_7intensidad_grado_i">
          <a:extLst>
            <a:ext uri="{FF2B5EF4-FFF2-40B4-BE49-F238E27FC236}">
              <a16:creationId xmlns:a16="http://schemas.microsoft.com/office/drawing/2014/main" id="{56814449-8A76-AFC9-91B4-F15191D619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6350</xdr:colOff>
      <xdr:row>21</xdr:row>
      <xdr:rowOff>60325</xdr:rowOff>
    </xdr:from>
    <xdr:to>
      <xdr:col>12</xdr:col>
      <xdr:colOff>9525</xdr:colOff>
      <xdr:row>36</xdr:row>
      <xdr:rowOff>107950</xdr:rowOff>
    </xdr:to>
    <xdr:graphicFrame macro="">
      <xdr:nvGraphicFramePr>
        <xdr:cNvPr id="4" name="grafico_7intensidad_grado_ii">
          <a:extLst>
            <a:ext uri="{FF2B5EF4-FFF2-40B4-BE49-F238E27FC236}">
              <a16:creationId xmlns:a16="http://schemas.microsoft.com/office/drawing/2014/main" id="{F5B599F5-3418-6BFD-7018-7BB2471631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15875</xdr:colOff>
      <xdr:row>21</xdr:row>
      <xdr:rowOff>60325</xdr:rowOff>
    </xdr:from>
    <xdr:to>
      <xdr:col>18</xdr:col>
      <xdr:colOff>19050</xdr:colOff>
      <xdr:row>34</xdr:row>
      <xdr:rowOff>107950</xdr:rowOff>
    </xdr:to>
    <xdr:graphicFrame macro="">
      <xdr:nvGraphicFramePr>
        <xdr:cNvPr id="5" name="grafico_7intensidad_grado_iii">
          <a:extLst>
            <a:ext uri="{FF2B5EF4-FFF2-40B4-BE49-F238E27FC236}">
              <a16:creationId xmlns:a16="http://schemas.microsoft.com/office/drawing/2014/main" id="{6C8BC44C-3239-2C90-CF87-16FE3B070F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20</xdr:row>
      <xdr:rowOff>57150</xdr:rowOff>
    </xdr:from>
    <xdr:to>
      <xdr:col>6</xdr:col>
      <xdr:colOff>9525</xdr:colOff>
      <xdr:row>33</xdr:row>
      <xdr:rowOff>104775</xdr:rowOff>
    </xdr:to>
    <xdr:graphicFrame macro="">
      <xdr:nvGraphicFramePr>
        <xdr:cNvPr id="3" name="grafico_8cuantia_grado_i">
          <a:extLst>
            <a:ext uri="{FF2B5EF4-FFF2-40B4-BE49-F238E27FC236}">
              <a16:creationId xmlns:a16="http://schemas.microsoft.com/office/drawing/2014/main" id="{0190FB02-8A3F-2E10-59A3-E8F7E27C99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6350</xdr:colOff>
      <xdr:row>20</xdr:row>
      <xdr:rowOff>57150</xdr:rowOff>
    </xdr:from>
    <xdr:to>
      <xdr:col>12</xdr:col>
      <xdr:colOff>9525</xdr:colOff>
      <xdr:row>36</xdr:row>
      <xdr:rowOff>101600</xdr:rowOff>
    </xdr:to>
    <xdr:graphicFrame macro="">
      <xdr:nvGraphicFramePr>
        <xdr:cNvPr id="4" name="grafico_8cuantia_grado_ii">
          <a:extLst>
            <a:ext uri="{FF2B5EF4-FFF2-40B4-BE49-F238E27FC236}">
              <a16:creationId xmlns:a16="http://schemas.microsoft.com/office/drawing/2014/main" id="{CC35C89E-BB08-C5FE-F920-ADC66D00DB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15875</xdr:colOff>
      <xdr:row>20</xdr:row>
      <xdr:rowOff>57150</xdr:rowOff>
    </xdr:from>
    <xdr:to>
      <xdr:col>18</xdr:col>
      <xdr:colOff>19050</xdr:colOff>
      <xdr:row>33</xdr:row>
      <xdr:rowOff>104775</xdr:rowOff>
    </xdr:to>
    <xdr:graphicFrame macro="">
      <xdr:nvGraphicFramePr>
        <xdr:cNvPr id="5" name="grafico_8cuantia_grado_iii">
          <a:extLst>
            <a:ext uri="{FF2B5EF4-FFF2-40B4-BE49-F238E27FC236}">
              <a16:creationId xmlns:a16="http://schemas.microsoft.com/office/drawing/2014/main" id="{70AE913A-907B-06D1-3B51-92455DFFB2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11</xdr:col>
      <xdr:colOff>34925</xdr:colOff>
      <xdr:row>9</xdr:row>
      <xdr:rowOff>0</xdr:rowOff>
    </xdr:from>
    <xdr:to>
      <xdr:col>20</xdr:col>
      <xdr:colOff>34925</xdr:colOff>
      <xdr:row>33</xdr:row>
      <xdr:rowOff>57150</xdr:rowOff>
    </xdr:to>
    <xdr:graphicFrame macro="">
      <xdr:nvGraphicFramePr>
        <xdr:cNvPr id="3" name="grafico_9tiempoespera">
          <a:extLst>
            <a:ext uri="{FF2B5EF4-FFF2-40B4-BE49-F238E27FC236}">
              <a16:creationId xmlns:a16="http://schemas.microsoft.com/office/drawing/2014/main" id="{173E003E-5D75-A715-1567-9A5E12192A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total">
          <a:extLst>
            <a:ext uri="{FF2B5EF4-FFF2-40B4-BE49-F238E27FC236}">
              <a16:creationId xmlns:a16="http://schemas.microsoft.com/office/drawing/2014/main" id="{93E784F9-1B07-8820-A07B-2547AB4902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total_nota">
          <a:extLst>
            <a:ext uri="{FF2B5EF4-FFF2-40B4-BE49-F238E27FC236}">
              <a16:creationId xmlns:a16="http://schemas.microsoft.com/office/drawing/2014/main" id="{EEF5AA85-5935-6EE3-B3DC-1E08E5C7407D}"/>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giii">
          <a:extLst>
            <a:ext uri="{FF2B5EF4-FFF2-40B4-BE49-F238E27FC236}">
              <a16:creationId xmlns:a16="http://schemas.microsoft.com/office/drawing/2014/main" id="{AFF36E5E-0F03-5A14-26BE-466D565FC9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giii_nota">
          <a:extLst>
            <a:ext uri="{FF2B5EF4-FFF2-40B4-BE49-F238E27FC236}">
              <a16:creationId xmlns:a16="http://schemas.microsoft.com/office/drawing/2014/main" id="{FB404443-5F39-C2B0-3657-628027697BBE}"/>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gii">
          <a:extLst>
            <a:ext uri="{FF2B5EF4-FFF2-40B4-BE49-F238E27FC236}">
              <a16:creationId xmlns:a16="http://schemas.microsoft.com/office/drawing/2014/main" id="{1D4A9F68-EBD5-7F79-EF75-BF35FE02DD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gii_nota">
          <a:extLst>
            <a:ext uri="{FF2B5EF4-FFF2-40B4-BE49-F238E27FC236}">
              <a16:creationId xmlns:a16="http://schemas.microsoft.com/office/drawing/2014/main" id="{6C5C5331-880B-43DC-E878-40D5316ABA5B}"/>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gi">
          <a:extLst>
            <a:ext uri="{FF2B5EF4-FFF2-40B4-BE49-F238E27FC236}">
              <a16:creationId xmlns:a16="http://schemas.microsoft.com/office/drawing/2014/main" id="{F899FD6B-4C50-11A9-1CE0-CDCA6C6C3D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gi_nota">
          <a:extLst>
            <a:ext uri="{FF2B5EF4-FFF2-40B4-BE49-F238E27FC236}">
              <a16:creationId xmlns:a16="http://schemas.microsoft.com/office/drawing/2014/main" id="{55876619-D40D-6D9F-5C7F-3DDE4C7CCC32}"/>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6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workbookViewId="0"/>
  </sheetViews>
  <sheetFormatPr baseColWidth="10" defaultColWidth="8.7265625" defaultRowHeight="14.5"/>
  <sheetData/>
  <printOptions horizontalCentered="1" verticalCentered="1"/>
  <pageMargins left="0.27777777777777779" right="0.27777777777777779" top="0.27777777777777779" bottom="0.27777777777777779" header="0.1388888888888889" footer="0.1388888888888889"/>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111</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293661</v>
      </c>
      <c r="E9" s="108">
        <v>310424</v>
      </c>
      <c r="F9" s="108">
        <v>359285</v>
      </c>
      <c r="G9" s="108">
        <v>390413</v>
      </c>
      <c r="H9" s="108">
        <v>421261</v>
      </c>
      <c r="I9" s="108">
        <v>442241</v>
      </c>
      <c r="J9" s="108">
        <v>523381</v>
      </c>
      <c r="K9" s="108">
        <v>558741</v>
      </c>
      <c r="L9" s="194"/>
      <c r="M9" s="7"/>
      <c r="N9" s="195">
        <f t="shared" ref="N9:N28" si="0">E9/D9-1</f>
        <v>5.7082826796884811E-2</v>
      </c>
      <c r="O9" s="196">
        <f t="shared" ref="O9:O28" si="1">E9-D9</f>
        <v>16763</v>
      </c>
      <c r="P9" s="195">
        <f t="shared" ref="P9:P28" si="2">F9/E9-1</f>
        <v>0.15740084529546694</v>
      </c>
      <c r="Q9" s="196">
        <f t="shared" ref="Q9:Q28" si="3">F9-E9</f>
        <v>48861</v>
      </c>
      <c r="R9" s="195">
        <f t="shared" ref="R9:R28" si="4">G9/F9-1</f>
        <v>8.6638740832486683E-2</v>
      </c>
      <c r="S9" s="196">
        <f t="shared" ref="S9:S28" si="5">G9-F9</f>
        <v>31128</v>
      </c>
      <c r="T9" s="195">
        <f t="shared" ref="T9:T28" si="6">H9/G9-1</f>
        <v>7.9013762349102068E-2</v>
      </c>
      <c r="U9" s="196">
        <f t="shared" ref="U9:U28" si="7">H9-G9</f>
        <v>30848</v>
      </c>
      <c r="V9" s="195">
        <f t="shared" ref="V9:V28" si="8">I9/H9-1</f>
        <v>4.9802853812719539E-2</v>
      </c>
      <c r="W9" s="196">
        <f t="shared" ref="W9:W28" si="9">I9-H9</f>
        <v>20980</v>
      </c>
      <c r="X9" s="195">
        <f t="shared" ref="X9:X28" si="10">J9/I9-1</f>
        <v>0.18347462130376879</v>
      </c>
      <c r="Y9" s="196">
        <f t="shared" ref="Y9:Y28" si="11">J9-I9</f>
        <v>81140</v>
      </c>
      <c r="Z9" s="195">
        <v>0.22791853741832971</v>
      </c>
      <c r="AA9" s="196">
        <v>103710</v>
      </c>
    </row>
    <row r="10" spans="2:27">
      <c r="B10" s="169" t="s">
        <v>89</v>
      </c>
      <c r="D10" s="42">
        <v>39164</v>
      </c>
      <c r="E10" s="112">
        <v>37313</v>
      </c>
      <c r="F10" s="112">
        <v>41449</v>
      </c>
      <c r="G10" s="112">
        <v>43712</v>
      </c>
      <c r="H10" s="112">
        <v>51888</v>
      </c>
      <c r="I10" s="112">
        <v>59918</v>
      </c>
      <c r="J10" s="112">
        <v>65157</v>
      </c>
      <c r="K10" s="112">
        <v>68333</v>
      </c>
      <c r="L10" s="197"/>
      <c r="M10" s="8"/>
      <c r="N10" s="198">
        <f t="shared" si="0"/>
        <v>-4.726279236033093E-2</v>
      </c>
      <c r="O10" s="199">
        <f t="shared" si="1"/>
        <v>-1851</v>
      </c>
      <c r="P10" s="198">
        <f t="shared" si="2"/>
        <v>0.11084608581459543</v>
      </c>
      <c r="Q10" s="199">
        <f t="shared" si="3"/>
        <v>4136</v>
      </c>
      <c r="R10" s="198">
        <f t="shared" si="4"/>
        <v>5.4597215855629821E-2</v>
      </c>
      <c r="S10" s="199">
        <f t="shared" si="5"/>
        <v>2263</v>
      </c>
      <c r="T10" s="198">
        <f t="shared" si="6"/>
        <v>0.18704245973645683</v>
      </c>
      <c r="U10" s="199">
        <f t="shared" si="7"/>
        <v>8176</v>
      </c>
      <c r="V10" s="198">
        <f t="shared" si="8"/>
        <v>0.15475639839654631</v>
      </c>
      <c r="W10" s="199">
        <f t="shared" si="9"/>
        <v>8030</v>
      </c>
      <c r="X10" s="198">
        <f t="shared" si="10"/>
        <v>8.7436162755766267E-2</v>
      </c>
      <c r="Y10" s="199">
        <f t="shared" si="11"/>
        <v>5239</v>
      </c>
      <c r="Z10" s="198">
        <v>9.8230500956268729E-2</v>
      </c>
      <c r="AA10" s="199">
        <v>6112</v>
      </c>
    </row>
    <row r="11" spans="2:27">
      <c r="B11" s="169" t="s">
        <v>90</v>
      </c>
      <c r="D11" s="42">
        <v>27579</v>
      </c>
      <c r="E11" s="112">
        <v>30931</v>
      </c>
      <c r="F11" s="112">
        <v>35120</v>
      </c>
      <c r="G11" s="112">
        <v>36982</v>
      </c>
      <c r="H11" s="112">
        <v>40207</v>
      </c>
      <c r="I11" s="112">
        <v>45532</v>
      </c>
      <c r="J11" s="112">
        <v>48068</v>
      </c>
      <c r="K11" s="112">
        <v>50308</v>
      </c>
      <c r="L11" s="197"/>
      <c r="M11" s="8"/>
      <c r="N11" s="198">
        <f t="shared" si="0"/>
        <v>0.12154175278291457</v>
      </c>
      <c r="O11" s="199">
        <f t="shared" si="1"/>
        <v>3352</v>
      </c>
      <c r="P11" s="198">
        <f t="shared" si="2"/>
        <v>0.13543047428146515</v>
      </c>
      <c r="Q11" s="199">
        <f t="shared" si="3"/>
        <v>4189</v>
      </c>
      <c r="R11" s="198">
        <f t="shared" si="4"/>
        <v>5.3018223234624129E-2</v>
      </c>
      <c r="S11" s="199">
        <f t="shared" si="5"/>
        <v>1862</v>
      </c>
      <c r="T11" s="198">
        <f t="shared" si="6"/>
        <v>8.7204586014818064E-2</v>
      </c>
      <c r="U11" s="199">
        <f t="shared" si="7"/>
        <v>3225</v>
      </c>
      <c r="V11" s="198">
        <f t="shared" si="8"/>
        <v>0.13243962494093076</v>
      </c>
      <c r="W11" s="199">
        <f t="shared" si="9"/>
        <v>5325</v>
      </c>
      <c r="X11" s="198">
        <f t="shared" si="10"/>
        <v>5.5697092154967986E-2</v>
      </c>
      <c r="Y11" s="199">
        <f t="shared" si="11"/>
        <v>2536</v>
      </c>
      <c r="Z11" s="198">
        <v>1.040369552118903E-2</v>
      </c>
      <c r="AA11" s="199">
        <v>518</v>
      </c>
    </row>
    <row r="12" spans="2:27">
      <c r="B12" s="169" t="s">
        <v>91</v>
      </c>
      <c r="D12" s="42">
        <v>28653</v>
      </c>
      <c r="E12" s="112">
        <v>36929</v>
      </c>
      <c r="F12" s="112">
        <v>39491</v>
      </c>
      <c r="G12" s="112">
        <v>42042</v>
      </c>
      <c r="H12" s="112">
        <v>47979</v>
      </c>
      <c r="I12" s="112">
        <v>52870</v>
      </c>
      <c r="J12" s="112">
        <v>56738</v>
      </c>
      <c r="K12" s="112">
        <v>58896</v>
      </c>
      <c r="L12" s="197"/>
      <c r="M12" s="8"/>
      <c r="N12" s="198">
        <f t="shared" si="0"/>
        <v>0.28883537500436263</v>
      </c>
      <c r="O12" s="199">
        <f t="shared" si="1"/>
        <v>8276</v>
      </c>
      <c r="P12" s="198">
        <f t="shared" si="2"/>
        <v>6.9376370873839077E-2</v>
      </c>
      <c r="Q12" s="199">
        <f t="shared" si="3"/>
        <v>2562</v>
      </c>
      <c r="R12" s="198">
        <f t="shared" si="4"/>
        <v>6.4596996784077376E-2</v>
      </c>
      <c r="S12" s="199">
        <f t="shared" si="5"/>
        <v>2551</v>
      </c>
      <c r="T12" s="198">
        <f t="shared" si="6"/>
        <v>0.14121592693021268</v>
      </c>
      <c r="U12" s="199">
        <f t="shared" si="7"/>
        <v>5937</v>
      </c>
      <c r="V12" s="198">
        <f t="shared" si="8"/>
        <v>0.10194043227245264</v>
      </c>
      <c r="W12" s="199">
        <f t="shared" si="9"/>
        <v>4891</v>
      </c>
      <c r="X12" s="198">
        <f t="shared" si="10"/>
        <v>7.3160582560998666E-2</v>
      </c>
      <c r="Y12" s="199">
        <f t="shared" si="11"/>
        <v>3868</v>
      </c>
      <c r="Z12" s="198">
        <v>7.3040975094284644E-2</v>
      </c>
      <c r="AA12" s="199">
        <v>4009</v>
      </c>
    </row>
    <row r="13" spans="2:27">
      <c r="B13" s="169" t="s">
        <v>92</v>
      </c>
      <c r="D13" s="42">
        <v>24418</v>
      </c>
      <c r="E13" s="112">
        <v>26624</v>
      </c>
      <c r="F13" s="112">
        <v>28747</v>
      </c>
      <c r="G13" s="112">
        <v>38665</v>
      </c>
      <c r="H13" s="112">
        <v>45957</v>
      </c>
      <c r="I13" s="112">
        <v>62165</v>
      </c>
      <c r="J13" s="112">
        <v>75402</v>
      </c>
      <c r="K13" s="112">
        <v>98252</v>
      </c>
      <c r="L13" s="197"/>
      <c r="M13" s="8"/>
      <c r="N13" s="198">
        <f t="shared" si="0"/>
        <v>9.0343189450405426E-2</v>
      </c>
      <c r="O13" s="199">
        <f t="shared" si="1"/>
        <v>2206</v>
      </c>
      <c r="P13" s="198">
        <f t="shared" si="2"/>
        <v>7.9740084134615419E-2</v>
      </c>
      <c r="Q13" s="199">
        <f t="shared" si="3"/>
        <v>2123</v>
      </c>
      <c r="R13" s="198">
        <f t="shared" si="4"/>
        <v>0.34500991407799075</v>
      </c>
      <c r="S13" s="199">
        <f t="shared" si="5"/>
        <v>9918</v>
      </c>
      <c r="T13" s="198">
        <f t="shared" si="6"/>
        <v>0.1885943359627571</v>
      </c>
      <c r="U13" s="199">
        <f t="shared" si="7"/>
        <v>7292</v>
      </c>
      <c r="V13" s="198">
        <f t="shared" si="8"/>
        <v>0.35267750288312993</v>
      </c>
      <c r="W13" s="199">
        <f t="shared" si="9"/>
        <v>16208</v>
      </c>
      <c r="X13" s="198">
        <f t="shared" si="10"/>
        <v>0.21293332260918518</v>
      </c>
      <c r="Y13" s="199">
        <f t="shared" si="11"/>
        <v>13237</v>
      </c>
      <c r="Z13" s="198">
        <v>0.76227288217674394</v>
      </c>
      <c r="AA13" s="199">
        <v>42499</v>
      </c>
    </row>
    <row r="14" spans="2:27">
      <c r="B14" s="169" t="s">
        <v>93</v>
      </c>
      <c r="D14" s="42">
        <v>26271</v>
      </c>
      <c r="E14" s="112">
        <v>26136</v>
      </c>
      <c r="F14" s="112">
        <v>26969</v>
      </c>
      <c r="G14" s="112">
        <v>27567</v>
      </c>
      <c r="H14" s="112">
        <v>26847</v>
      </c>
      <c r="I14" s="112">
        <v>28654</v>
      </c>
      <c r="J14" s="112">
        <v>28934</v>
      </c>
      <c r="K14" s="112">
        <v>30782</v>
      </c>
      <c r="L14" s="197"/>
      <c r="M14" s="8"/>
      <c r="N14" s="198">
        <f t="shared" si="0"/>
        <v>-5.1387461459403427E-3</v>
      </c>
      <c r="O14" s="199">
        <f t="shared" si="1"/>
        <v>-135</v>
      </c>
      <c r="P14" s="198">
        <f t="shared" si="2"/>
        <v>3.1871747780838788E-2</v>
      </c>
      <c r="Q14" s="199">
        <f t="shared" si="3"/>
        <v>833</v>
      </c>
      <c r="R14" s="198">
        <f t="shared" si="4"/>
        <v>2.2173606733657092E-2</v>
      </c>
      <c r="S14" s="199">
        <f t="shared" si="5"/>
        <v>598</v>
      </c>
      <c r="T14" s="198">
        <f t="shared" si="6"/>
        <v>-2.611818478615735E-2</v>
      </c>
      <c r="U14" s="199">
        <f t="shared" si="7"/>
        <v>-720</v>
      </c>
      <c r="V14" s="198">
        <f t="shared" si="8"/>
        <v>6.7307334152791665E-2</v>
      </c>
      <c r="W14" s="199">
        <f t="shared" si="9"/>
        <v>1807</v>
      </c>
      <c r="X14" s="198">
        <f t="shared" si="10"/>
        <v>9.7717596147135488E-3</v>
      </c>
      <c r="Y14" s="199">
        <f t="shared" si="11"/>
        <v>280</v>
      </c>
      <c r="Z14" s="198">
        <v>7.1199888641425346E-2</v>
      </c>
      <c r="AA14" s="199">
        <v>2046</v>
      </c>
    </row>
    <row r="15" spans="2:27">
      <c r="B15" s="169" t="s">
        <v>94</v>
      </c>
      <c r="D15" s="42">
        <v>139852</v>
      </c>
      <c r="E15" s="112">
        <v>141310</v>
      </c>
      <c r="F15" s="112">
        <v>148050</v>
      </c>
      <c r="G15" s="112">
        <v>153910</v>
      </c>
      <c r="H15" s="112">
        <v>168591</v>
      </c>
      <c r="I15" s="112">
        <v>177785</v>
      </c>
      <c r="J15" s="112">
        <v>183946</v>
      </c>
      <c r="K15" s="112">
        <v>181928</v>
      </c>
      <c r="L15" s="197"/>
      <c r="M15" s="8"/>
      <c r="N15" s="198">
        <f t="shared" si="0"/>
        <v>1.0425306752853025E-2</v>
      </c>
      <c r="O15" s="199">
        <f t="shared" si="1"/>
        <v>1458</v>
      </c>
      <c r="P15" s="198">
        <f t="shared" si="2"/>
        <v>4.7696553676314535E-2</v>
      </c>
      <c r="Q15" s="199">
        <f t="shared" si="3"/>
        <v>6740</v>
      </c>
      <c r="R15" s="198">
        <f t="shared" si="4"/>
        <v>3.9581222559945894E-2</v>
      </c>
      <c r="S15" s="199">
        <f t="shared" si="5"/>
        <v>5860</v>
      </c>
      <c r="T15" s="198">
        <f t="shared" si="6"/>
        <v>9.5386914430511283E-2</v>
      </c>
      <c r="U15" s="199">
        <f t="shared" si="7"/>
        <v>14681</v>
      </c>
      <c r="V15" s="198">
        <f t="shared" si="8"/>
        <v>5.4534346436049264E-2</v>
      </c>
      <c r="W15" s="199">
        <f t="shared" si="9"/>
        <v>9194</v>
      </c>
      <c r="X15" s="198">
        <f t="shared" si="10"/>
        <v>3.4654217172427337E-2</v>
      </c>
      <c r="Y15" s="199">
        <f t="shared" si="11"/>
        <v>6161</v>
      </c>
      <c r="Z15" s="198">
        <v>1.5574584956848939E-2</v>
      </c>
      <c r="AA15" s="199">
        <v>2790</v>
      </c>
    </row>
    <row r="16" spans="2:27">
      <c r="B16" s="169" t="s">
        <v>95</v>
      </c>
      <c r="D16" s="42">
        <v>75685</v>
      </c>
      <c r="E16" s="112">
        <v>73889</v>
      </c>
      <c r="F16" s="112">
        <v>80243</v>
      </c>
      <c r="G16" s="112">
        <v>85666</v>
      </c>
      <c r="H16" s="112">
        <v>97263</v>
      </c>
      <c r="I16" s="112">
        <v>106527</v>
      </c>
      <c r="J16" s="112">
        <v>118432</v>
      </c>
      <c r="K16" s="112">
        <v>123110</v>
      </c>
      <c r="L16" s="197"/>
      <c r="M16" s="8"/>
      <c r="N16" s="198">
        <f t="shared" si="0"/>
        <v>-2.372993327607853E-2</v>
      </c>
      <c r="O16" s="199">
        <f t="shared" si="1"/>
        <v>-1796</v>
      </c>
      <c r="P16" s="198">
        <f t="shared" si="2"/>
        <v>8.5993855648337281E-2</v>
      </c>
      <c r="Q16" s="199">
        <f t="shared" si="3"/>
        <v>6354</v>
      </c>
      <c r="R16" s="198">
        <f t="shared" si="4"/>
        <v>6.7582219009757916E-2</v>
      </c>
      <c r="S16" s="199">
        <f t="shared" si="5"/>
        <v>5423</v>
      </c>
      <c r="T16" s="198">
        <f t="shared" si="6"/>
        <v>0.13537459435481991</v>
      </c>
      <c r="U16" s="199">
        <f t="shared" si="7"/>
        <v>11597</v>
      </c>
      <c r="V16" s="198">
        <f t="shared" si="8"/>
        <v>9.5246907868356878E-2</v>
      </c>
      <c r="W16" s="199">
        <f t="shared" si="9"/>
        <v>9264</v>
      </c>
      <c r="X16" s="198">
        <f t="shared" si="10"/>
        <v>0.11175570512639998</v>
      </c>
      <c r="Y16" s="199">
        <f t="shared" si="11"/>
        <v>11905</v>
      </c>
      <c r="Z16" s="198">
        <v>0.11289899747787489</v>
      </c>
      <c r="AA16" s="199">
        <v>12489</v>
      </c>
    </row>
    <row r="17" spans="2:27">
      <c r="B17" s="169" t="s">
        <v>96</v>
      </c>
      <c r="D17" s="42">
        <v>203003</v>
      </c>
      <c r="E17" s="112">
        <v>193486</v>
      </c>
      <c r="F17" s="112">
        <v>203102</v>
      </c>
      <c r="G17" s="112">
        <v>227045</v>
      </c>
      <c r="H17" s="112">
        <v>245461</v>
      </c>
      <c r="I17" s="112">
        <v>282812</v>
      </c>
      <c r="J17" s="112">
        <v>308066</v>
      </c>
      <c r="K17" s="112">
        <v>322033</v>
      </c>
      <c r="L17" s="197"/>
      <c r="M17" s="8"/>
      <c r="N17" s="198">
        <f t="shared" si="0"/>
        <v>-4.6881080575163936E-2</v>
      </c>
      <c r="O17" s="199">
        <f t="shared" si="1"/>
        <v>-9517</v>
      </c>
      <c r="P17" s="198">
        <f t="shared" si="2"/>
        <v>4.9698686209854959E-2</v>
      </c>
      <c r="Q17" s="199">
        <f t="shared" si="3"/>
        <v>9616</v>
      </c>
      <c r="R17" s="198">
        <f t="shared" si="4"/>
        <v>0.11788657915727074</v>
      </c>
      <c r="S17" s="199">
        <f t="shared" si="5"/>
        <v>23943</v>
      </c>
      <c r="T17" s="198">
        <f t="shared" si="6"/>
        <v>8.1111673897245051E-2</v>
      </c>
      <c r="U17" s="199">
        <f t="shared" si="7"/>
        <v>18416</v>
      </c>
      <c r="V17" s="198">
        <f t="shared" si="8"/>
        <v>0.15216673931907709</v>
      </c>
      <c r="W17" s="199">
        <f t="shared" si="9"/>
        <v>37351</v>
      </c>
      <c r="X17" s="198">
        <f t="shared" si="10"/>
        <v>8.9296069473713935E-2</v>
      </c>
      <c r="Y17" s="199">
        <f t="shared" si="11"/>
        <v>25254</v>
      </c>
      <c r="Z17" s="198">
        <v>9.3130615722495369E-2</v>
      </c>
      <c r="AA17" s="199">
        <v>27436</v>
      </c>
    </row>
    <row r="18" spans="2:27">
      <c r="B18" s="169" t="s">
        <v>97</v>
      </c>
      <c r="D18" s="42">
        <v>94194</v>
      </c>
      <c r="E18" s="112">
        <v>109857</v>
      </c>
      <c r="F18" s="112">
        <v>128089</v>
      </c>
      <c r="G18" s="112">
        <v>169532</v>
      </c>
      <c r="H18" s="112">
        <v>200429</v>
      </c>
      <c r="I18" s="112">
        <v>249660</v>
      </c>
      <c r="J18" s="112">
        <v>271458</v>
      </c>
      <c r="K18" s="112">
        <v>277754</v>
      </c>
      <c r="L18" s="197"/>
      <c r="M18" s="8"/>
      <c r="N18" s="198">
        <f t="shared" si="0"/>
        <v>0.1662844767182623</v>
      </c>
      <c r="O18" s="199">
        <f t="shared" si="1"/>
        <v>15663</v>
      </c>
      <c r="P18" s="198">
        <f t="shared" si="2"/>
        <v>0.16596120411079851</v>
      </c>
      <c r="Q18" s="199">
        <f t="shared" si="3"/>
        <v>18232</v>
      </c>
      <c r="R18" s="198">
        <f t="shared" si="4"/>
        <v>0.32354847020431099</v>
      </c>
      <c r="S18" s="199">
        <f t="shared" si="5"/>
        <v>41443</v>
      </c>
      <c r="T18" s="198">
        <f t="shared" si="6"/>
        <v>0.18224877899157677</v>
      </c>
      <c r="U18" s="199">
        <f t="shared" si="7"/>
        <v>30897</v>
      </c>
      <c r="V18" s="198">
        <f t="shared" si="8"/>
        <v>0.24562812766615605</v>
      </c>
      <c r="W18" s="199">
        <f t="shared" si="9"/>
        <v>49231</v>
      </c>
      <c r="X18" s="198">
        <f t="shared" si="10"/>
        <v>8.7310742609949532E-2</v>
      </c>
      <c r="Y18" s="199">
        <f t="shared" si="11"/>
        <v>21798</v>
      </c>
      <c r="Z18" s="198">
        <v>8.4472452258520514E-2</v>
      </c>
      <c r="AA18" s="199">
        <v>21635</v>
      </c>
    </row>
    <row r="19" spans="2:27">
      <c r="B19" s="169" t="s">
        <v>98</v>
      </c>
      <c r="D19" s="42">
        <v>31136</v>
      </c>
      <c r="E19" s="112">
        <v>31717</v>
      </c>
      <c r="F19" s="112">
        <v>33614</v>
      </c>
      <c r="G19" s="112">
        <v>36559</v>
      </c>
      <c r="H19" s="112">
        <v>40743</v>
      </c>
      <c r="I19" s="112">
        <v>44548</v>
      </c>
      <c r="J19" s="112">
        <v>44892</v>
      </c>
      <c r="K19" s="112">
        <v>44754</v>
      </c>
      <c r="L19" s="197"/>
      <c r="M19" s="8"/>
      <c r="N19" s="198">
        <f t="shared" si="0"/>
        <v>1.8660071942446121E-2</v>
      </c>
      <c r="O19" s="199">
        <f t="shared" si="1"/>
        <v>581</v>
      </c>
      <c r="P19" s="198">
        <f t="shared" si="2"/>
        <v>5.9810196424630258E-2</v>
      </c>
      <c r="Q19" s="199">
        <f t="shared" si="3"/>
        <v>1897</v>
      </c>
      <c r="R19" s="198">
        <f t="shared" si="4"/>
        <v>8.7612304396977425E-2</v>
      </c>
      <c r="S19" s="199">
        <f t="shared" si="5"/>
        <v>2945</v>
      </c>
      <c r="T19" s="198">
        <f t="shared" si="6"/>
        <v>0.11444514346672507</v>
      </c>
      <c r="U19" s="199">
        <f t="shared" si="7"/>
        <v>4184</v>
      </c>
      <c r="V19" s="198">
        <f t="shared" si="8"/>
        <v>9.3390275630169661E-2</v>
      </c>
      <c r="W19" s="199">
        <f t="shared" si="9"/>
        <v>3805</v>
      </c>
      <c r="X19" s="198">
        <f t="shared" si="10"/>
        <v>7.7220077220077066E-3</v>
      </c>
      <c r="Y19" s="199">
        <f t="shared" si="11"/>
        <v>344</v>
      </c>
      <c r="Z19" s="198">
        <v>1.290059750135786E-2</v>
      </c>
      <c r="AA19" s="199">
        <v>570</v>
      </c>
    </row>
    <row r="20" spans="2:27">
      <c r="B20" s="169" t="s">
        <v>99</v>
      </c>
      <c r="D20" s="42">
        <v>72627</v>
      </c>
      <c r="E20" s="112">
        <v>73730</v>
      </c>
      <c r="F20" s="112">
        <v>77158</v>
      </c>
      <c r="G20" s="112">
        <v>82694</v>
      </c>
      <c r="H20" s="112">
        <v>89704</v>
      </c>
      <c r="I20" s="112">
        <v>105321</v>
      </c>
      <c r="J20" s="112">
        <v>148176</v>
      </c>
      <c r="K20" s="112">
        <v>160372</v>
      </c>
      <c r="L20" s="197"/>
      <c r="M20" s="8"/>
      <c r="N20" s="198">
        <f t="shared" si="0"/>
        <v>1.518718933729879E-2</v>
      </c>
      <c r="O20" s="199">
        <f t="shared" si="1"/>
        <v>1103</v>
      </c>
      <c r="P20" s="198">
        <f t="shared" si="2"/>
        <v>4.6493964464939586E-2</v>
      </c>
      <c r="Q20" s="199">
        <f t="shared" si="3"/>
        <v>3428</v>
      </c>
      <c r="R20" s="198">
        <f t="shared" si="4"/>
        <v>7.1748878923766801E-2</v>
      </c>
      <c r="S20" s="199">
        <f t="shared" si="5"/>
        <v>5536</v>
      </c>
      <c r="T20" s="198">
        <f t="shared" si="6"/>
        <v>8.4770358188018369E-2</v>
      </c>
      <c r="U20" s="199">
        <f t="shared" si="7"/>
        <v>7010</v>
      </c>
      <c r="V20" s="198">
        <f t="shared" si="8"/>
        <v>0.17409480067778471</v>
      </c>
      <c r="W20" s="199">
        <f t="shared" si="9"/>
        <v>15617</v>
      </c>
      <c r="X20" s="198">
        <f t="shared" si="10"/>
        <v>0.40689890904947723</v>
      </c>
      <c r="Y20" s="199">
        <f t="shared" si="11"/>
        <v>42855</v>
      </c>
      <c r="Z20" s="198">
        <v>0.28656809812997902</v>
      </c>
      <c r="AA20" s="199">
        <v>35721</v>
      </c>
    </row>
    <row r="21" spans="2:27">
      <c r="B21" s="169" t="s">
        <v>100</v>
      </c>
      <c r="D21" s="42">
        <v>187165</v>
      </c>
      <c r="E21" s="112">
        <v>169910</v>
      </c>
      <c r="F21" s="112">
        <v>198080</v>
      </c>
      <c r="G21" s="112">
        <v>218173</v>
      </c>
      <c r="H21" s="112">
        <v>243836</v>
      </c>
      <c r="I21" s="112">
        <v>265876</v>
      </c>
      <c r="J21" s="112">
        <v>298974</v>
      </c>
      <c r="K21" s="112">
        <v>322017</v>
      </c>
      <c r="L21" s="197"/>
      <c r="M21" s="8"/>
      <c r="N21" s="198">
        <f t="shared" si="0"/>
        <v>-9.2191381935725181E-2</v>
      </c>
      <c r="O21" s="199">
        <f t="shared" si="1"/>
        <v>-17255</v>
      </c>
      <c r="P21" s="198">
        <f t="shared" si="2"/>
        <v>0.16579365546465774</v>
      </c>
      <c r="Q21" s="199">
        <f t="shared" si="3"/>
        <v>28170</v>
      </c>
      <c r="R21" s="198">
        <f t="shared" si="4"/>
        <v>0.10143881260096932</v>
      </c>
      <c r="S21" s="199">
        <f t="shared" si="5"/>
        <v>20093</v>
      </c>
      <c r="T21" s="198">
        <f t="shared" si="6"/>
        <v>0.11762683741801228</v>
      </c>
      <c r="U21" s="199">
        <f t="shared" si="7"/>
        <v>25663</v>
      </c>
      <c r="V21" s="198">
        <f t="shared" si="8"/>
        <v>9.0388621860594931E-2</v>
      </c>
      <c r="W21" s="199">
        <f t="shared" si="9"/>
        <v>22040</v>
      </c>
      <c r="X21" s="198">
        <f t="shared" si="10"/>
        <v>0.12448660277723445</v>
      </c>
      <c r="Y21" s="199">
        <f t="shared" si="11"/>
        <v>33098</v>
      </c>
      <c r="Z21" s="198">
        <v>0.1589598704336872</v>
      </c>
      <c r="AA21" s="199">
        <v>44167</v>
      </c>
    </row>
    <row r="22" spans="2:27">
      <c r="B22" s="169" t="s">
        <v>101</v>
      </c>
      <c r="D22" s="42">
        <v>44054</v>
      </c>
      <c r="E22" s="112">
        <v>44045</v>
      </c>
      <c r="F22" s="112">
        <v>46064</v>
      </c>
      <c r="G22" s="112">
        <v>47227</v>
      </c>
      <c r="H22" s="112">
        <v>50551</v>
      </c>
      <c r="I22" s="112">
        <v>57972</v>
      </c>
      <c r="J22" s="112">
        <v>66770</v>
      </c>
      <c r="K22" s="112">
        <v>68744</v>
      </c>
      <c r="L22" s="197"/>
      <c r="M22" s="8"/>
      <c r="N22" s="198">
        <f t="shared" si="0"/>
        <v>-2.0429472919603064E-4</v>
      </c>
      <c r="O22" s="199">
        <f t="shared" si="1"/>
        <v>-9</v>
      </c>
      <c r="P22" s="198">
        <f t="shared" si="2"/>
        <v>4.5839482347598937E-2</v>
      </c>
      <c r="Q22" s="199">
        <f t="shared" si="3"/>
        <v>2019</v>
      </c>
      <c r="R22" s="198">
        <f t="shared" si="4"/>
        <v>2.5247481764501645E-2</v>
      </c>
      <c r="S22" s="199">
        <f t="shared" si="5"/>
        <v>1163</v>
      </c>
      <c r="T22" s="198">
        <f t="shared" si="6"/>
        <v>7.0383467084506712E-2</v>
      </c>
      <c r="U22" s="199">
        <f t="shared" si="7"/>
        <v>3324</v>
      </c>
      <c r="V22" s="198">
        <f t="shared" si="8"/>
        <v>0.14680223932266423</v>
      </c>
      <c r="W22" s="199">
        <f t="shared" si="9"/>
        <v>7421</v>
      </c>
      <c r="X22" s="198">
        <f t="shared" si="10"/>
        <v>0.15176292003035941</v>
      </c>
      <c r="Y22" s="199">
        <f t="shared" si="11"/>
        <v>8798</v>
      </c>
      <c r="Z22" s="198">
        <v>0.1014019065929663</v>
      </c>
      <c r="AA22" s="199">
        <v>6329</v>
      </c>
    </row>
    <row r="23" spans="2:27">
      <c r="B23" s="169" t="s">
        <v>102</v>
      </c>
      <c r="D23" s="42">
        <v>17755</v>
      </c>
      <c r="E23" s="112">
        <v>17268</v>
      </c>
      <c r="F23" s="112">
        <v>18123</v>
      </c>
      <c r="G23" s="112">
        <v>20187</v>
      </c>
      <c r="H23" s="112">
        <v>22154</v>
      </c>
      <c r="I23" s="112">
        <v>23151</v>
      </c>
      <c r="J23" s="112">
        <v>25127</v>
      </c>
      <c r="K23" s="112">
        <v>25091</v>
      </c>
      <c r="L23" s="197"/>
      <c r="M23" s="8"/>
      <c r="N23" s="198">
        <f t="shared" si="0"/>
        <v>-2.7428893269501597E-2</v>
      </c>
      <c r="O23" s="199">
        <f t="shared" si="1"/>
        <v>-487</v>
      </c>
      <c r="P23" s="198">
        <f t="shared" si="2"/>
        <v>4.9513551077136952E-2</v>
      </c>
      <c r="Q23" s="199">
        <f t="shared" si="3"/>
        <v>855</v>
      </c>
      <c r="R23" s="198">
        <f t="shared" si="4"/>
        <v>0.11388842906803509</v>
      </c>
      <c r="S23" s="199">
        <f t="shared" si="5"/>
        <v>2064</v>
      </c>
      <c r="T23" s="198">
        <f t="shared" si="6"/>
        <v>9.743894585624413E-2</v>
      </c>
      <c r="U23" s="199">
        <f t="shared" si="7"/>
        <v>1967</v>
      </c>
      <c r="V23" s="198">
        <f t="shared" si="8"/>
        <v>4.5003159700279793E-2</v>
      </c>
      <c r="W23" s="199">
        <f t="shared" si="9"/>
        <v>997</v>
      </c>
      <c r="X23" s="198">
        <f t="shared" si="10"/>
        <v>8.5352684549263591E-2</v>
      </c>
      <c r="Y23" s="199">
        <f t="shared" si="11"/>
        <v>1976</v>
      </c>
      <c r="Z23" s="198">
        <v>1.509021765515017E-2</v>
      </c>
      <c r="AA23" s="199">
        <v>373</v>
      </c>
    </row>
    <row r="24" spans="2:27">
      <c r="B24" s="169" t="s">
        <v>103</v>
      </c>
      <c r="D24" s="42">
        <v>89779</v>
      </c>
      <c r="E24" s="112">
        <v>88748</v>
      </c>
      <c r="F24" s="112">
        <v>89865</v>
      </c>
      <c r="G24" s="112">
        <v>89904</v>
      </c>
      <c r="H24" s="112">
        <v>94658</v>
      </c>
      <c r="I24" s="112">
        <v>100969</v>
      </c>
      <c r="J24" s="112">
        <v>107665</v>
      </c>
      <c r="K24" s="112">
        <v>109152</v>
      </c>
      <c r="L24" s="197"/>
      <c r="M24" s="8"/>
      <c r="N24" s="198">
        <f t="shared" si="0"/>
        <v>-1.1483754552846448E-2</v>
      </c>
      <c r="O24" s="199">
        <f t="shared" si="1"/>
        <v>-1031</v>
      </c>
      <c r="P24" s="198">
        <f t="shared" si="2"/>
        <v>1.2586199125614206E-2</v>
      </c>
      <c r="Q24" s="199">
        <f t="shared" si="3"/>
        <v>1117</v>
      </c>
      <c r="R24" s="198">
        <f t="shared" si="4"/>
        <v>4.3398430979801894E-4</v>
      </c>
      <c r="S24" s="199">
        <f t="shared" si="5"/>
        <v>39</v>
      </c>
      <c r="T24" s="198">
        <f t="shared" si="6"/>
        <v>5.2878626090051561E-2</v>
      </c>
      <c r="U24" s="199">
        <f t="shared" si="7"/>
        <v>4754</v>
      </c>
      <c r="V24" s="198">
        <f t="shared" si="8"/>
        <v>6.6671596695472068E-2</v>
      </c>
      <c r="W24" s="199">
        <f t="shared" si="9"/>
        <v>6311</v>
      </c>
      <c r="X24" s="198">
        <f t="shared" si="10"/>
        <v>6.6317384543770785E-2</v>
      </c>
      <c r="Y24" s="199">
        <f t="shared" si="11"/>
        <v>6696</v>
      </c>
      <c r="Z24" s="198">
        <v>4.239206211263169E-2</v>
      </c>
      <c r="AA24" s="199">
        <v>4439</v>
      </c>
    </row>
    <row r="25" spans="2:27">
      <c r="B25" s="169" t="s">
        <v>104</v>
      </c>
      <c r="D25" s="42">
        <v>12152</v>
      </c>
      <c r="E25" s="112">
        <v>11213</v>
      </c>
      <c r="F25" s="112">
        <v>11764</v>
      </c>
      <c r="G25" s="112">
        <v>12841</v>
      </c>
      <c r="H25" s="112">
        <v>13957</v>
      </c>
      <c r="I25" s="112">
        <v>14234</v>
      </c>
      <c r="J25" s="112">
        <v>14917</v>
      </c>
      <c r="K25" s="112">
        <v>14526</v>
      </c>
      <c r="L25" s="197"/>
      <c r="M25" s="8"/>
      <c r="N25" s="198">
        <f t="shared" si="0"/>
        <v>-7.7271231073074431E-2</v>
      </c>
      <c r="O25" s="199">
        <f t="shared" si="1"/>
        <v>-939</v>
      </c>
      <c r="P25" s="198">
        <f t="shared" si="2"/>
        <v>4.9139391777401231E-2</v>
      </c>
      <c r="Q25" s="199">
        <f t="shared" si="3"/>
        <v>551</v>
      </c>
      <c r="R25" s="198">
        <f t="shared" si="4"/>
        <v>9.1550493029581848E-2</v>
      </c>
      <c r="S25" s="199">
        <f t="shared" si="5"/>
        <v>1077</v>
      </c>
      <c r="T25" s="198">
        <f t="shared" si="6"/>
        <v>8.6909119227474463E-2</v>
      </c>
      <c r="U25" s="199">
        <f t="shared" si="7"/>
        <v>1116</v>
      </c>
      <c r="V25" s="198">
        <f t="shared" si="8"/>
        <v>1.9846671920899839E-2</v>
      </c>
      <c r="W25" s="199">
        <f t="shared" si="9"/>
        <v>277</v>
      </c>
      <c r="X25" s="198">
        <f t="shared" si="10"/>
        <v>4.79837009976114E-2</v>
      </c>
      <c r="Y25" s="199">
        <f t="shared" si="11"/>
        <v>683</v>
      </c>
      <c r="Z25" s="198">
        <v>1.8082422203532289E-2</v>
      </c>
      <c r="AA25" s="199">
        <v>258</v>
      </c>
    </row>
    <row r="26" spans="2:27">
      <c r="B26" s="169" t="s">
        <v>105</v>
      </c>
      <c r="D26" s="42">
        <v>1414</v>
      </c>
      <c r="E26" s="112">
        <v>1393</v>
      </c>
      <c r="F26" s="112">
        <v>1463</v>
      </c>
      <c r="G26" s="112">
        <v>1587</v>
      </c>
      <c r="H26" s="112">
        <v>1658</v>
      </c>
      <c r="I26" s="112">
        <v>1742</v>
      </c>
      <c r="J26" s="112">
        <v>1813</v>
      </c>
      <c r="K26" s="112">
        <v>1792</v>
      </c>
      <c r="L26" s="197"/>
      <c r="M26" s="8"/>
      <c r="N26" s="198">
        <f t="shared" si="0"/>
        <v>-1.4851485148514865E-2</v>
      </c>
      <c r="O26" s="199">
        <f t="shared" si="1"/>
        <v>-21</v>
      </c>
      <c r="P26" s="198">
        <f t="shared" si="2"/>
        <v>5.0251256281407031E-2</v>
      </c>
      <c r="Q26" s="199">
        <f t="shared" si="3"/>
        <v>70</v>
      </c>
      <c r="R26" s="198">
        <f t="shared" si="4"/>
        <v>8.4757347915242587E-2</v>
      </c>
      <c r="S26" s="199">
        <f t="shared" si="5"/>
        <v>124</v>
      </c>
      <c r="T26" s="198">
        <f t="shared" si="6"/>
        <v>4.473850031505977E-2</v>
      </c>
      <c r="U26" s="199">
        <f t="shared" si="7"/>
        <v>71</v>
      </c>
      <c r="V26" s="198">
        <f t="shared" si="8"/>
        <v>5.06634499396863E-2</v>
      </c>
      <c r="W26" s="199">
        <f t="shared" si="9"/>
        <v>84</v>
      </c>
      <c r="X26" s="198">
        <f t="shared" si="10"/>
        <v>4.0757749712973634E-2</v>
      </c>
      <c r="Y26" s="199">
        <f t="shared" si="11"/>
        <v>71</v>
      </c>
      <c r="Z26" s="198">
        <v>2.341519131924619E-2</v>
      </c>
      <c r="AA26" s="199">
        <v>41</v>
      </c>
    </row>
    <row r="27" spans="2:27">
      <c r="B27" s="169" t="s">
        <v>106</v>
      </c>
      <c r="D27" s="42">
        <v>2459</v>
      </c>
      <c r="E27" s="112">
        <v>2284</v>
      </c>
      <c r="F27" s="112">
        <v>2529</v>
      </c>
      <c r="G27" s="112">
        <v>2723</v>
      </c>
      <c r="H27" s="112">
        <v>2907</v>
      </c>
      <c r="I27" s="112">
        <v>3168</v>
      </c>
      <c r="J27" s="112">
        <v>3430</v>
      </c>
      <c r="K27" s="112">
        <v>3775</v>
      </c>
      <c r="L27" s="197"/>
      <c r="M27" s="8"/>
      <c r="N27" s="198">
        <f t="shared" si="0"/>
        <v>-7.1167141114274135E-2</v>
      </c>
      <c r="O27" s="199">
        <f t="shared" si="1"/>
        <v>-175</v>
      </c>
      <c r="P27" s="198">
        <f t="shared" si="2"/>
        <v>0.10726795096322239</v>
      </c>
      <c r="Q27" s="199">
        <f t="shared" si="3"/>
        <v>245</v>
      </c>
      <c r="R27" s="198">
        <f t="shared" si="4"/>
        <v>7.6710162119414838E-2</v>
      </c>
      <c r="S27" s="199">
        <f t="shared" si="5"/>
        <v>194</v>
      </c>
      <c r="T27" s="198">
        <f t="shared" si="6"/>
        <v>6.7572530297466127E-2</v>
      </c>
      <c r="U27" s="199">
        <f t="shared" si="7"/>
        <v>184</v>
      </c>
      <c r="V27" s="198">
        <f t="shared" si="8"/>
        <v>8.9783281733746056E-2</v>
      </c>
      <c r="W27" s="199">
        <f t="shared" si="9"/>
        <v>261</v>
      </c>
      <c r="X27" s="198">
        <f t="shared" si="10"/>
        <v>8.270202020202011E-2</v>
      </c>
      <c r="Y27" s="199">
        <f t="shared" si="11"/>
        <v>262</v>
      </c>
      <c r="Z27" s="198">
        <v>0.12990122717749181</v>
      </c>
      <c r="AA27" s="199">
        <v>434</v>
      </c>
    </row>
    <row r="28" spans="2:27">
      <c r="B28" s="31" t="s">
        <v>49</v>
      </c>
      <c r="D28" s="63">
        <v>1411021</v>
      </c>
      <c r="E28" s="63">
        <v>1427207</v>
      </c>
      <c r="F28" s="63">
        <v>1569205</v>
      </c>
      <c r="G28" s="63">
        <v>1727429</v>
      </c>
      <c r="H28" s="63">
        <v>1906051</v>
      </c>
      <c r="I28" s="63">
        <v>2125145</v>
      </c>
      <c r="J28" s="63">
        <v>2391346</v>
      </c>
      <c r="K28" s="63">
        <v>2520360</v>
      </c>
      <c r="L28" s="64"/>
      <c r="M28" s="11"/>
      <c r="N28" s="200">
        <f t="shared" si="0"/>
        <v>1.1471126227037054E-2</v>
      </c>
      <c r="O28" s="62">
        <f t="shared" si="1"/>
        <v>16186</v>
      </c>
      <c r="P28" s="200">
        <f t="shared" si="2"/>
        <v>9.9493626362538778E-2</v>
      </c>
      <c r="Q28" s="62">
        <f t="shared" si="3"/>
        <v>141998</v>
      </c>
      <c r="R28" s="200">
        <f t="shared" si="4"/>
        <v>0.10083067540569912</v>
      </c>
      <c r="S28" s="62">
        <f t="shared" si="5"/>
        <v>158224</v>
      </c>
      <c r="T28" s="200">
        <f t="shared" si="6"/>
        <v>0.10340338155721596</v>
      </c>
      <c r="U28" s="62">
        <f t="shared" si="7"/>
        <v>178622</v>
      </c>
      <c r="V28" s="200">
        <f t="shared" si="8"/>
        <v>0.11494655704385659</v>
      </c>
      <c r="W28" s="62">
        <f t="shared" si="9"/>
        <v>219094</v>
      </c>
      <c r="X28" s="200">
        <f t="shared" si="10"/>
        <v>0.12526251149921541</v>
      </c>
      <c r="Y28" s="62">
        <f t="shared" si="11"/>
        <v>266201</v>
      </c>
      <c r="Z28" s="200">
        <v>0.1431323884788713</v>
      </c>
      <c r="AA28" s="62">
        <v>315576</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10D92DF1-A44B-458A-8761-368DD26A931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
              <xm:f>EVO_prest!$D$28:$K$28</xm:f>
              <xm:sqref>L28</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C34"/>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112</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115</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116</v>
      </c>
      <c r="K8" s="202"/>
      <c r="L8" s="202"/>
      <c r="M8" s="202"/>
      <c r="N8" s="202"/>
      <c r="O8" s="213"/>
      <c r="Q8" s="212" t="s">
        <v>117</v>
      </c>
      <c r="R8" s="202"/>
      <c r="S8" s="202"/>
      <c r="T8" s="202"/>
      <c r="U8" s="202"/>
      <c r="V8" s="213"/>
      <c r="X8" s="212" t="s">
        <v>118</v>
      </c>
      <c r="Y8" s="202"/>
      <c r="Z8" s="202"/>
      <c r="AA8" s="202"/>
      <c r="AB8" s="202"/>
      <c r="AC8" s="213"/>
    </row>
    <row r="9" spans="1:29" ht="22" customHeight="1">
      <c r="B9" s="223"/>
      <c r="D9" s="217" t="s">
        <v>119</v>
      </c>
      <c r="E9" s="204" t="s">
        <v>120</v>
      </c>
      <c r="F9" s="211"/>
      <c r="G9" s="204" t="s">
        <v>121</v>
      </c>
      <c r="H9" s="211"/>
      <c r="J9" s="217" t="s">
        <v>119</v>
      </c>
      <c r="K9" s="219" t="s">
        <v>122</v>
      </c>
      <c r="L9" s="204" t="s">
        <v>120</v>
      </c>
      <c r="M9" s="211"/>
      <c r="N9" s="204" t="s">
        <v>121</v>
      </c>
      <c r="O9" s="211"/>
      <c r="Q9" s="217" t="s">
        <v>119</v>
      </c>
      <c r="R9" s="219" t="s">
        <v>122</v>
      </c>
      <c r="S9" s="204" t="s">
        <v>120</v>
      </c>
      <c r="T9" s="211"/>
      <c r="U9" s="204" t="s">
        <v>121</v>
      </c>
      <c r="V9" s="211"/>
      <c r="X9" s="217" t="s">
        <v>119</v>
      </c>
      <c r="Y9" s="219" t="s">
        <v>122</v>
      </c>
      <c r="Z9" s="204" t="s">
        <v>120</v>
      </c>
      <c r="AA9" s="211"/>
      <c r="AB9" s="204" t="s">
        <v>121</v>
      </c>
      <c r="AC9" s="211"/>
    </row>
    <row r="10" spans="1:29" ht="37" customHeight="1">
      <c r="B10" s="224"/>
      <c r="D10" s="218"/>
      <c r="E10" s="13" t="s">
        <v>119</v>
      </c>
      <c r="F10" s="14" t="s">
        <v>123</v>
      </c>
      <c r="G10" s="13" t="s">
        <v>119</v>
      </c>
      <c r="H10" s="15" t="s">
        <v>123</v>
      </c>
      <c r="J10" s="218"/>
      <c r="K10" s="220"/>
      <c r="L10" s="13" t="s">
        <v>119</v>
      </c>
      <c r="M10" s="14" t="s">
        <v>124</v>
      </c>
      <c r="N10" s="13" t="s">
        <v>119</v>
      </c>
      <c r="O10" s="15" t="s">
        <v>124</v>
      </c>
      <c r="Q10" s="218"/>
      <c r="R10" s="220"/>
      <c r="S10" s="13" t="s">
        <v>119</v>
      </c>
      <c r="T10" s="14" t="s">
        <v>124</v>
      </c>
      <c r="U10" s="13" t="s">
        <v>119</v>
      </c>
      <c r="V10" s="15" t="s">
        <v>124</v>
      </c>
      <c r="X10" s="218"/>
      <c r="Y10" s="220"/>
      <c r="Z10" s="13" t="s">
        <v>119</v>
      </c>
      <c r="AA10" s="14" t="s">
        <v>124</v>
      </c>
      <c r="AB10" s="13" t="s">
        <v>119</v>
      </c>
      <c r="AC10" s="15" t="s">
        <v>124</v>
      </c>
    </row>
    <row r="11" spans="1:29" ht="4.5" customHeight="1"/>
    <row r="12" spans="1:29">
      <c r="B12" s="107" t="s">
        <v>88</v>
      </c>
      <c r="D12" s="40">
        <v>8676713</v>
      </c>
      <c r="E12" s="108">
        <v>4407606</v>
      </c>
      <c r="F12" s="109">
        <v>50.798107532195658</v>
      </c>
      <c r="G12" s="108">
        <v>4269107</v>
      </c>
      <c r="H12" s="110">
        <v>49.201892467804342</v>
      </c>
      <c r="J12" s="40">
        <v>7017124</v>
      </c>
      <c r="K12" s="109">
        <v>80.873067946352492</v>
      </c>
      <c r="L12" s="108">
        <v>3480746</v>
      </c>
      <c r="M12" s="109">
        <v>49.603598283285287</v>
      </c>
      <c r="N12" s="108">
        <v>3536378</v>
      </c>
      <c r="O12" s="110">
        <v>50.396401716714713</v>
      </c>
      <c r="Q12" s="40">
        <v>1209620</v>
      </c>
      <c r="R12" s="109">
        <v>13.94099355366485</v>
      </c>
      <c r="S12" s="108">
        <v>646637</v>
      </c>
      <c r="T12" s="109">
        <v>53.457862799887558</v>
      </c>
      <c r="U12" s="108">
        <v>562983</v>
      </c>
      <c r="V12" s="110">
        <v>46.542137200112442</v>
      </c>
      <c r="X12" s="40">
        <v>449969</v>
      </c>
      <c r="Y12" s="109">
        <v>5.1859384999826554</v>
      </c>
      <c r="Z12" s="108">
        <v>280223</v>
      </c>
      <c r="AA12" s="109">
        <v>62.276067906900259</v>
      </c>
      <c r="AB12" s="108">
        <v>169746</v>
      </c>
      <c r="AC12" s="110">
        <v>37.723932093099748</v>
      </c>
    </row>
    <row r="13" spans="1:29">
      <c r="B13" s="111" t="s">
        <v>89</v>
      </c>
      <c r="D13" s="42">
        <v>1364621</v>
      </c>
      <c r="E13" s="112">
        <v>687834</v>
      </c>
      <c r="F13" s="113">
        <v>50.404764399785734</v>
      </c>
      <c r="G13" s="112">
        <v>676787</v>
      </c>
      <c r="H13" s="114">
        <v>49.595235600214266</v>
      </c>
      <c r="J13" s="42">
        <v>1056198</v>
      </c>
      <c r="K13" s="113">
        <v>77.398633027045605</v>
      </c>
      <c r="L13" s="112">
        <v>515388</v>
      </c>
      <c r="M13" s="113">
        <v>48.796532468343997</v>
      </c>
      <c r="N13" s="112">
        <v>540810</v>
      </c>
      <c r="O13" s="114">
        <v>51.203467531656003</v>
      </c>
      <c r="Q13" s="42">
        <v>209772</v>
      </c>
      <c r="R13" s="113">
        <v>15.37218026103951</v>
      </c>
      <c r="S13" s="112">
        <v>111197</v>
      </c>
      <c r="T13" s="113">
        <v>53.008504471521462</v>
      </c>
      <c r="U13" s="112">
        <v>98575</v>
      </c>
      <c r="V13" s="114">
        <v>46.991495528478538</v>
      </c>
      <c r="X13" s="42">
        <v>98651</v>
      </c>
      <c r="Y13" s="113">
        <v>7.2291867119148838</v>
      </c>
      <c r="Z13" s="112">
        <v>61249</v>
      </c>
      <c r="AA13" s="113">
        <v>62.086547526127447</v>
      </c>
      <c r="AB13" s="112">
        <v>37402</v>
      </c>
      <c r="AC13" s="114">
        <v>37.913452473872539</v>
      </c>
    </row>
    <row r="14" spans="1:29">
      <c r="B14" s="111" t="s">
        <v>90</v>
      </c>
      <c r="D14" s="42">
        <v>1015128</v>
      </c>
      <c r="E14" s="112">
        <v>530617</v>
      </c>
      <c r="F14" s="113">
        <v>52.270945141893428</v>
      </c>
      <c r="G14" s="112">
        <v>484511</v>
      </c>
      <c r="H14" s="114">
        <v>47.729054858106572</v>
      </c>
      <c r="J14" s="42">
        <v>727225</v>
      </c>
      <c r="K14" s="113">
        <v>71.638749005051579</v>
      </c>
      <c r="L14" s="112">
        <v>364896</v>
      </c>
      <c r="M14" s="113">
        <v>50.17649283234212</v>
      </c>
      <c r="N14" s="112">
        <v>362329</v>
      </c>
      <c r="O14" s="114">
        <v>49.82350716765788</v>
      </c>
      <c r="Q14" s="42">
        <v>201425</v>
      </c>
      <c r="R14" s="113">
        <v>19.84232530281896</v>
      </c>
      <c r="S14" s="112">
        <v>110051</v>
      </c>
      <c r="T14" s="113">
        <v>54.636216954201309</v>
      </c>
      <c r="U14" s="112">
        <v>91374</v>
      </c>
      <c r="V14" s="114">
        <v>45.363783045798677</v>
      </c>
      <c r="X14" s="42">
        <v>86478</v>
      </c>
      <c r="Y14" s="113">
        <v>8.518925692129466</v>
      </c>
      <c r="Z14" s="112">
        <v>55670</v>
      </c>
      <c r="AA14" s="113">
        <v>64.374754272763013</v>
      </c>
      <c r="AB14" s="112">
        <v>30808</v>
      </c>
      <c r="AC14" s="114">
        <v>35.625245727236987</v>
      </c>
    </row>
    <row r="15" spans="1:29">
      <c r="B15" s="111" t="s">
        <v>91</v>
      </c>
      <c r="D15" s="42">
        <v>1249844</v>
      </c>
      <c r="E15" s="112">
        <v>627171</v>
      </c>
      <c r="F15" s="113">
        <v>50.179942456818623</v>
      </c>
      <c r="G15" s="112">
        <v>622673</v>
      </c>
      <c r="H15" s="114">
        <v>49.820057543181392</v>
      </c>
      <c r="J15" s="42">
        <v>1039347</v>
      </c>
      <c r="K15" s="113">
        <v>83.158138135639319</v>
      </c>
      <c r="L15" s="112">
        <v>510430</v>
      </c>
      <c r="M15" s="113">
        <v>49.110643509819148</v>
      </c>
      <c r="N15" s="112">
        <v>528917</v>
      </c>
      <c r="O15" s="114">
        <v>50.889356490180859</v>
      </c>
      <c r="Q15" s="42">
        <v>154160</v>
      </c>
      <c r="R15" s="113">
        <v>12.33433932554783</v>
      </c>
      <c r="S15" s="112">
        <v>82120</v>
      </c>
      <c r="T15" s="113">
        <v>53.269330565646079</v>
      </c>
      <c r="U15" s="112">
        <v>72040</v>
      </c>
      <c r="V15" s="114">
        <v>46.730669434353914</v>
      </c>
      <c r="X15" s="42">
        <v>56337</v>
      </c>
      <c r="Y15" s="113">
        <v>4.5075225388128439</v>
      </c>
      <c r="Z15" s="112">
        <v>34621</v>
      </c>
      <c r="AA15" s="113">
        <v>61.453396524486571</v>
      </c>
      <c r="AB15" s="112">
        <v>21716</v>
      </c>
      <c r="AC15" s="114">
        <v>38.546603475513429</v>
      </c>
    </row>
    <row r="16" spans="1:29">
      <c r="B16" s="111" t="s">
        <v>92</v>
      </c>
      <c r="D16" s="42">
        <v>2258866</v>
      </c>
      <c r="E16" s="112">
        <v>1144045</v>
      </c>
      <c r="F16" s="113">
        <v>50.646873254101827</v>
      </c>
      <c r="G16" s="112">
        <v>1114821</v>
      </c>
      <c r="H16" s="114">
        <v>49.353126745898173</v>
      </c>
      <c r="J16" s="42">
        <v>1848033</v>
      </c>
      <c r="K16" s="113">
        <v>81.812422693510811</v>
      </c>
      <c r="L16" s="112">
        <v>918095</v>
      </c>
      <c r="M16" s="113">
        <v>49.679578232639777</v>
      </c>
      <c r="N16" s="112">
        <v>929938</v>
      </c>
      <c r="O16" s="114">
        <v>50.320421767360223</v>
      </c>
      <c r="Q16" s="42">
        <v>305526</v>
      </c>
      <c r="R16" s="113">
        <v>13.52563631485887</v>
      </c>
      <c r="S16" s="112">
        <v>161601</v>
      </c>
      <c r="T16" s="113">
        <v>52.892716168182083</v>
      </c>
      <c r="U16" s="112">
        <v>143925</v>
      </c>
      <c r="V16" s="114">
        <v>47.107283831817917</v>
      </c>
      <c r="X16" s="42">
        <v>105307</v>
      </c>
      <c r="Y16" s="113">
        <v>4.6619409916303134</v>
      </c>
      <c r="Z16" s="112">
        <v>64349</v>
      </c>
      <c r="AA16" s="113">
        <v>61.106099309637543</v>
      </c>
      <c r="AB16" s="112">
        <v>40958</v>
      </c>
      <c r="AC16" s="114">
        <v>38.893900690362457</v>
      </c>
    </row>
    <row r="17" spans="2:29">
      <c r="B17" s="111" t="s">
        <v>93</v>
      </c>
      <c r="D17" s="42">
        <v>593623</v>
      </c>
      <c r="E17" s="112">
        <v>306163</v>
      </c>
      <c r="F17" s="113">
        <v>51.575326427715908</v>
      </c>
      <c r="G17" s="112">
        <v>287460</v>
      </c>
      <c r="H17" s="114">
        <v>48.424673572284092</v>
      </c>
      <c r="J17" s="42">
        <v>448079</v>
      </c>
      <c r="K17" s="113">
        <v>75.482082062184247</v>
      </c>
      <c r="L17" s="112">
        <v>223780</v>
      </c>
      <c r="M17" s="113">
        <v>49.942086105351947</v>
      </c>
      <c r="N17" s="112">
        <v>224299</v>
      </c>
      <c r="O17" s="114">
        <v>50.057913894648053</v>
      </c>
      <c r="Q17" s="42">
        <v>103380</v>
      </c>
      <c r="R17" s="113">
        <v>17.415093417876331</v>
      </c>
      <c r="S17" s="112">
        <v>55313</v>
      </c>
      <c r="T17" s="113">
        <v>53.504546333913723</v>
      </c>
      <c r="U17" s="112">
        <v>48067</v>
      </c>
      <c r="V17" s="114">
        <v>46.495453666086277</v>
      </c>
      <c r="X17" s="42">
        <v>42164</v>
      </c>
      <c r="Y17" s="113">
        <v>7.1028245199394231</v>
      </c>
      <c r="Z17" s="112">
        <v>27070</v>
      </c>
      <c r="AA17" s="113">
        <v>64.201688644341147</v>
      </c>
      <c r="AB17" s="112">
        <v>15094</v>
      </c>
      <c r="AC17" s="114">
        <v>35.798311355658861</v>
      </c>
    </row>
    <row r="18" spans="2:29">
      <c r="B18" s="111" t="s">
        <v>94</v>
      </c>
      <c r="D18" s="42">
        <v>2401221</v>
      </c>
      <c r="E18" s="112">
        <v>1218323</v>
      </c>
      <c r="F18" s="113">
        <v>50.737645556156643</v>
      </c>
      <c r="G18" s="112">
        <v>1182898</v>
      </c>
      <c r="H18" s="114">
        <v>49.262354443843357</v>
      </c>
      <c r="J18" s="42">
        <v>1746772</v>
      </c>
      <c r="K18" s="113">
        <v>72.745157567754077</v>
      </c>
      <c r="L18" s="112">
        <v>858674</v>
      </c>
      <c r="M18" s="113">
        <v>49.157760715193511</v>
      </c>
      <c r="N18" s="112">
        <v>888098</v>
      </c>
      <c r="O18" s="114">
        <v>50.842239284806489</v>
      </c>
      <c r="Q18" s="42">
        <v>430931</v>
      </c>
      <c r="R18" s="113">
        <v>17.946328138892671</v>
      </c>
      <c r="S18" s="112">
        <v>221597</v>
      </c>
      <c r="T18" s="113">
        <v>51.422849597731421</v>
      </c>
      <c r="U18" s="112">
        <v>209334</v>
      </c>
      <c r="V18" s="114">
        <v>48.577150402268579</v>
      </c>
      <c r="X18" s="42">
        <v>223518</v>
      </c>
      <c r="Y18" s="113">
        <v>9.308514293353257</v>
      </c>
      <c r="Z18" s="112">
        <v>138052</v>
      </c>
      <c r="AA18" s="113">
        <v>61.763258440036147</v>
      </c>
      <c r="AB18" s="112">
        <v>85466</v>
      </c>
      <c r="AC18" s="114">
        <v>38.236741559963853</v>
      </c>
    </row>
    <row r="19" spans="2:29">
      <c r="B19" s="111" t="s">
        <v>95</v>
      </c>
      <c r="D19" s="42">
        <v>2126378</v>
      </c>
      <c r="E19" s="112">
        <v>1058878</v>
      </c>
      <c r="F19" s="113">
        <v>49.797260882119737</v>
      </c>
      <c r="G19" s="112">
        <v>1067500</v>
      </c>
      <c r="H19" s="114">
        <v>50.20273911788027</v>
      </c>
      <c r="J19" s="42">
        <v>1699472</v>
      </c>
      <c r="K19" s="113">
        <v>79.923325015589882</v>
      </c>
      <c r="L19" s="112">
        <v>825114</v>
      </c>
      <c r="M19" s="113">
        <v>48.551197077680598</v>
      </c>
      <c r="N19" s="112">
        <v>874358</v>
      </c>
      <c r="O19" s="114">
        <v>51.448802922319402</v>
      </c>
      <c r="Q19" s="42">
        <v>292398</v>
      </c>
      <c r="R19" s="113">
        <v>13.75098877057607</v>
      </c>
      <c r="S19" s="112">
        <v>151645</v>
      </c>
      <c r="T19" s="113">
        <v>51.862529839465388</v>
      </c>
      <c r="U19" s="112">
        <v>140753</v>
      </c>
      <c r="V19" s="114">
        <v>48.137470160534612</v>
      </c>
      <c r="X19" s="42">
        <v>134508</v>
      </c>
      <c r="Y19" s="113">
        <v>6.3256862138340404</v>
      </c>
      <c r="Z19" s="112">
        <v>82119</v>
      </c>
      <c r="AA19" s="113">
        <v>61.051387278080107</v>
      </c>
      <c r="AB19" s="112">
        <v>52389</v>
      </c>
      <c r="AC19" s="114">
        <v>38.948612721919893</v>
      </c>
    </row>
    <row r="20" spans="2:29">
      <c r="B20" s="111" t="s">
        <v>96</v>
      </c>
      <c r="D20" s="42">
        <v>8124126</v>
      </c>
      <c r="E20" s="112">
        <v>4117292</v>
      </c>
      <c r="F20" s="113">
        <v>50.679814665602187</v>
      </c>
      <c r="G20" s="112">
        <v>4006834</v>
      </c>
      <c r="H20" s="114">
        <v>49.320185334397813</v>
      </c>
      <c r="J20" s="42">
        <v>6522139</v>
      </c>
      <c r="K20" s="113">
        <v>80.281115777869516</v>
      </c>
      <c r="L20" s="112">
        <v>3206027</v>
      </c>
      <c r="M20" s="113">
        <v>49.156066744361013</v>
      </c>
      <c r="N20" s="112">
        <v>3316112</v>
      </c>
      <c r="O20" s="114">
        <v>50.843933255638987</v>
      </c>
      <c r="Q20" s="42">
        <v>1123089</v>
      </c>
      <c r="R20" s="113">
        <v>13.824120896204709</v>
      </c>
      <c r="S20" s="112">
        <v>611304</v>
      </c>
      <c r="T20" s="113">
        <v>54.430592766913399</v>
      </c>
      <c r="U20" s="112">
        <v>511785</v>
      </c>
      <c r="V20" s="114">
        <v>45.569407233086601</v>
      </c>
      <c r="X20" s="42">
        <v>478898</v>
      </c>
      <c r="Y20" s="113">
        <v>5.8947633259257666</v>
      </c>
      <c r="Z20" s="112">
        <v>299961</v>
      </c>
      <c r="AA20" s="113">
        <v>62.635676072984232</v>
      </c>
      <c r="AB20" s="112">
        <v>178937</v>
      </c>
      <c r="AC20" s="114">
        <v>37.364323927015768</v>
      </c>
    </row>
    <row r="21" spans="2:29">
      <c r="B21" s="111" t="s">
        <v>97</v>
      </c>
      <c r="D21" s="42">
        <v>5425182</v>
      </c>
      <c r="E21" s="112">
        <v>2754625</v>
      </c>
      <c r="F21" s="113">
        <v>50.77479428339916</v>
      </c>
      <c r="G21" s="112">
        <v>2670557</v>
      </c>
      <c r="H21" s="114">
        <v>49.225205716600847</v>
      </c>
      <c r="J21" s="42">
        <v>4318866</v>
      </c>
      <c r="K21" s="113">
        <v>79.607762467692339</v>
      </c>
      <c r="L21" s="112">
        <v>2135464</v>
      </c>
      <c r="M21" s="113">
        <v>49.445016353829921</v>
      </c>
      <c r="N21" s="112">
        <v>2183402</v>
      </c>
      <c r="O21" s="114">
        <v>50.554983646170079</v>
      </c>
      <c r="Q21" s="42">
        <v>794988</v>
      </c>
      <c r="R21" s="113">
        <v>14.653665075199321</v>
      </c>
      <c r="S21" s="112">
        <v>427455</v>
      </c>
      <c r="T21" s="113">
        <v>53.768736131866149</v>
      </c>
      <c r="U21" s="112">
        <v>367533</v>
      </c>
      <c r="V21" s="114">
        <v>46.231263868133858</v>
      </c>
      <c r="X21" s="42">
        <v>311328</v>
      </c>
      <c r="Y21" s="113">
        <v>5.7385724571083516</v>
      </c>
      <c r="Z21" s="112">
        <v>191706</v>
      </c>
      <c r="AA21" s="113">
        <v>61.576857847671903</v>
      </c>
      <c r="AB21" s="112">
        <v>119622</v>
      </c>
      <c r="AC21" s="114">
        <v>38.423142152328097</v>
      </c>
    </row>
    <row r="22" spans="2:29">
      <c r="B22" s="111" t="s">
        <v>98</v>
      </c>
      <c r="D22" s="42">
        <v>1053345</v>
      </c>
      <c r="E22" s="112">
        <v>532913</v>
      </c>
      <c r="F22" s="113">
        <v>50.592445969744013</v>
      </c>
      <c r="G22" s="112">
        <v>520432</v>
      </c>
      <c r="H22" s="114">
        <v>49.407554030255987</v>
      </c>
      <c r="J22" s="42">
        <v>811711</v>
      </c>
      <c r="K22" s="113">
        <v>77.060317369902549</v>
      </c>
      <c r="L22" s="112">
        <v>399960</v>
      </c>
      <c r="M22" s="113">
        <v>49.273694701685699</v>
      </c>
      <c r="N22" s="112">
        <v>411751</v>
      </c>
      <c r="O22" s="114">
        <v>50.726305298314301</v>
      </c>
      <c r="Q22" s="42">
        <v>165573</v>
      </c>
      <c r="R22" s="113">
        <v>15.718781595773461</v>
      </c>
      <c r="S22" s="112">
        <v>85565</v>
      </c>
      <c r="T22" s="113">
        <v>51.678111769430998</v>
      </c>
      <c r="U22" s="112">
        <v>80008</v>
      </c>
      <c r="V22" s="114">
        <v>48.321888230568987</v>
      </c>
      <c r="X22" s="42">
        <v>76061</v>
      </c>
      <c r="Y22" s="113">
        <v>7.2209010343239868</v>
      </c>
      <c r="Z22" s="112">
        <v>47388</v>
      </c>
      <c r="AA22" s="113">
        <v>62.302625524250267</v>
      </c>
      <c r="AB22" s="112">
        <v>28673</v>
      </c>
      <c r="AC22" s="114">
        <v>37.697374475749733</v>
      </c>
    </row>
    <row r="23" spans="2:29">
      <c r="B23" s="111" t="s">
        <v>99</v>
      </c>
      <c r="D23" s="42">
        <v>2714741</v>
      </c>
      <c r="E23" s="112">
        <v>1407914</v>
      </c>
      <c r="F23" s="113">
        <v>51.861816652122613</v>
      </c>
      <c r="G23" s="112">
        <v>1306827</v>
      </c>
      <c r="H23" s="114">
        <v>48.138183347877387</v>
      </c>
      <c r="J23" s="42">
        <v>1984912</v>
      </c>
      <c r="K23" s="113">
        <v>73.116072582983051</v>
      </c>
      <c r="L23" s="112">
        <v>992781</v>
      </c>
      <c r="M23" s="113">
        <v>50.01637352184882</v>
      </c>
      <c r="N23" s="112">
        <v>992131</v>
      </c>
      <c r="O23" s="114">
        <v>49.983626478151173</v>
      </c>
      <c r="Q23" s="42">
        <v>484373</v>
      </c>
      <c r="R23" s="113">
        <v>17.842328236837329</v>
      </c>
      <c r="S23" s="112">
        <v>261081</v>
      </c>
      <c r="T23" s="113">
        <v>53.900816106595542</v>
      </c>
      <c r="U23" s="112">
        <v>223292</v>
      </c>
      <c r="V23" s="114">
        <v>46.099183893404458</v>
      </c>
      <c r="X23" s="42">
        <v>245456</v>
      </c>
      <c r="Y23" s="113">
        <v>9.0415991801796203</v>
      </c>
      <c r="Z23" s="112">
        <v>154052</v>
      </c>
      <c r="AA23" s="113">
        <v>62.761554005605888</v>
      </c>
      <c r="AB23" s="112">
        <v>91404</v>
      </c>
      <c r="AC23" s="114">
        <v>37.238445994394112</v>
      </c>
    </row>
    <row r="24" spans="2:29">
      <c r="B24" s="111" t="s">
        <v>100</v>
      </c>
      <c r="D24" s="42">
        <v>7113886</v>
      </c>
      <c r="E24" s="112">
        <v>3706476</v>
      </c>
      <c r="F24" s="113">
        <v>52.101987577534977</v>
      </c>
      <c r="G24" s="112">
        <v>3407410</v>
      </c>
      <c r="H24" s="114">
        <v>47.898012422465023</v>
      </c>
      <c r="J24" s="42">
        <v>5771238</v>
      </c>
      <c r="K24" s="113">
        <v>81.126377341441795</v>
      </c>
      <c r="L24" s="112">
        <v>2923689</v>
      </c>
      <c r="M24" s="113">
        <v>50.65965049439999</v>
      </c>
      <c r="N24" s="112">
        <v>2847549</v>
      </c>
      <c r="O24" s="114">
        <v>49.34034950560001</v>
      </c>
      <c r="Q24" s="42">
        <v>933597</v>
      </c>
      <c r="R24" s="113">
        <v>13.123586742885671</v>
      </c>
      <c r="S24" s="112">
        <v>522744</v>
      </c>
      <c r="T24" s="113">
        <v>55.99246784212032</v>
      </c>
      <c r="U24" s="112">
        <v>410853</v>
      </c>
      <c r="V24" s="114">
        <v>44.007532157879687</v>
      </c>
      <c r="X24" s="42">
        <v>409051</v>
      </c>
      <c r="Y24" s="113">
        <v>5.7500359156725311</v>
      </c>
      <c r="Z24" s="112">
        <v>260043</v>
      </c>
      <c r="AA24" s="113">
        <v>63.572268494637576</v>
      </c>
      <c r="AB24" s="112">
        <v>149008</v>
      </c>
      <c r="AC24" s="114">
        <v>36.427731505362409</v>
      </c>
    </row>
    <row r="25" spans="2:29">
      <c r="B25" s="111" t="s">
        <v>101</v>
      </c>
      <c r="D25" s="42">
        <v>1586989</v>
      </c>
      <c r="E25" s="112">
        <v>792084</v>
      </c>
      <c r="F25" s="113">
        <v>49.911120997057949</v>
      </c>
      <c r="G25" s="112">
        <v>794905</v>
      </c>
      <c r="H25" s="114">
        <v>50.088879002942043</v>
      </c>
      <c r="J25" s="42">
        <v>1316655</v>
      </c>
      <c r="K25" s="113">
        <v>82.965603416280771</v>
      </c>
      <c r="L25" s="112">
        <v>641921</v>
      </c>
      <c r="M25" s="113">
        <v>48.753925667695789</v>
      </c>
      <c r="N25" s="112">
        <v>674734</v>
      </c>
      <c r="O25" s="114">
        <v>51.246074332304218</v>
      </c>
      <c r="Q25" s="42">
        <v>196028</v>
      </c>
      <c r="R25" s="113">
        <v>12.3521965180603</v>
      </c>
      <c r="S25" s="112">
        <v>104532</v>
      </c>
      <c r="T25" s="113">
        <v>53.325035199053197</v>
      </c>
      <c r="U25" s="112">
        <v>91496</v>
      </c>
      <c r="V25" s="114">
        <v>46.674964800946803</v>
      </c>
      <c r="X25" s="42">
        <v>74306</v>
      </c>
      <c r="Y25" s="113">
        <v>4.6822000656589298</v>
      </c>
      <c r="Z25" s="112">
        <v>45631</v>
      </c>
      <c r="AA25" s="113">
        <v>61.409576615616501</v>
      </c>
      <c r="AB25" s="112">
        <v>28675</v>
      </c>
      <c r="AC25" s="114">
        <v>38.590423384383492</v>
      </c>
    </row>
    <row r="26" spans="2:29">
      <c r="B26" s="111" t="s">
        <v>102</v>
      </c>
      <c r="D26" s="42">
        <v>683854</v>
      </c>
      <c r="E26" s="112">
        <v>345019</v>
      </c>
      <c r="F26" s="113">
        <v>50.452143293743987</v>
      </c>
      <c r="G26" s="112">
        <v>338835</v>
      </c>
      <c r="H26" s="114">
        <v>49.547856706256013</v>
      </c>
      <c r="J26" s="42">
        <v>540320</v>
      </c>
      <c r="K26" s="113">
        <v>79.01101697145883</v>
      </c>
      <c r="L26" s="112">
        <v>265612</v>
      </c>
      <c r="M26" s="113">
        <v>49.158276576843349</v>
      </c>
      <c r="N26" s="112">
        <v>274708</v>
      </c>
      <c r="O26" s="114">
        <v>50.841723423156651</v>
      </c>
      <c r="Q26" s="42">
        <v>99695</v>
      </c>
      <c r="R26" s="113">
        <v>14.57840416229195</v>
      </c>
      <c r="S26" s="112">
        <v>52275</v>
      </c>
      <c r="T26" s="113">
        <v>52.434926525903997</v>
      </c>
      <c r="U26" s="112">
        <v>47420</v>
      </c>
      <c r="V26" s="114">
        <v>47.565073474095989</v>
      </c>
      <c r="X26" s="42">
        <v>43839</v>
      </c>
      <c r="Y26" s="113">
        <v>6.410578866249228</v>
      </c>
      <c r="Z26" s="112">
        <v>27132</v>
      </c>
      <c r="AA26" s="113">
        <v>61.890097858071577</v>
      </c>
      <c r="AB26" s="112">
        <v>16707</v>
      </c>
      <c r="AC26" s="114">
        <v>38.109902141928423</v>
      </c>
    </row>
    <row r="27" spans="2:29">
      <c r="B27" s="111" t="s">
        <v>103</v>
      </c>
      <c r="D27" s="42">
        <v>2242343</v>
      </c>
      <c r="E27" s="112">
        <v>1150625</v>
      </c>
      <c r="F27" s="113">
        <v>51.313514480166504</v>
      </c>
      <c r="G27" s="112">
        <v>1091718</v>
      </c>
      <c r="H27" s="114">
        <v>48.686485519833496</v>
      </c>
      <c r="J27" s="42">
        <v>1700124</v>
      </c>
      <c r="K27" s="113">
        <v>75.819087445587058</v>
      </c>
      <c r="L27" s="112">
        <v>842023</v>
      </c>
      <c r="M27" s="113">
        <v>49.527152137138231</v>
      </c>
      <c r="N27" s="112">
        <v>858101</v>
      </c>
      <c r="O27" s="114">
        <v>50.472847862861769</v>
      </c>
      <c r="Q27" s="42">
        <v>375067</v>
      </c>
      <c r="R27" s="113">
        <v>16.726566809805639</v>
      </c>
      <c r="S27" s="112">
        <v>202457</v>
      </c>
      <c r="T27" s="113">
        <v>53.978889105146543</v>
      </c>
      <c r="U27" s="112">
        <v>172610</v>
      </c>
      <c r="V27" s="114">
        <v>46.02111089485345</v>
      </c>
      <c r="X27" s="42">
        <v>167152</v>
      </c>
      <c r="Y27" s="113">
        <v>7.4543457446073136</v>
      </c>
      <c r="Z27" s="112">
        <v>106145</v>
      </c>
      <c r="AA27" s="113">
        <v>63.502081937398287</v>
      </c>
      <c r="AB27" s="112">
        <v>61007</v>
      </c>
      <c r="AC27" s="114">
        <v>36.497918062601713</v>
      </c>
    </row>
    <row r="28" spans="2:29">
      <c r="B28" s="111" t="s">
        <v>104</v>
      </c>
      <c r="D28" s="42">
        <v>326803</v>
      </c>
      <c r="E28" s="112">
        <v>165626</v>
      </c>
      <c r="F28" s="113">
        <v>50.680685305826437</v>
      </c>
      <c r="G28" s="112">
        <v>161177</v>
      </c>
      <c r="H28" s="114">
        <v>49.319314694173563</v>
      </c>
      <c r="J28" s="42">
        <v>253300</v>
      </c>
      <c r="K28" s="113">
        <v>77.508468404512811</v>
      </c>
      <c r="L28" s="112">
        <v>125084</v>
      </c>
      <c r="M28" s="113">
        <v>49.381760757994478</v>
      </c>
      <c r="N28" s="112">
        <v>128216</v>
      </c>
      <c r="O28" s="114">
        <v>50.618239242005522</v>
      </c>
      <c r="Q28" s="42">
        <v>50572</v>
      </c>
      <c r="R28" s="113">
        <v>15.47476614351765</v>
      </c>
      <c r="S28" s="112">
        <v>26402</v>
      </c>
      <c r="T28" s="113">
        <v>52.206754725935298</v>
      </c>
      <c r="U28" s="112">
        <v>24170</v>
      </c>
      <c r="V28" s="114">
        <v>47.793245274064702</v>
      </c>
      <c r="X28" s="42">
        <v>22931</v>
      </c>
      <c r="Y28" s="113">
        <v>7.0167654519695351</v>
      </c>
      <c r="Z28" s="112">
        <v>14140</v>
      </c>
      <c r="AA28" s="113">
        <v>61.663250621429512</v>
      </c>
      <c r="AB28" s="112">
        <v>8791</v>
      </c>
      <c r="AC28" s="114">
        <v>38.336749378570502</v>
      </c>
    </row>
    <row r="29" spans="2:29">
      <c r="B29" s="111" t="s">
        <v>105</v>
      </c>
      <c r="D29" s="42">
        <v>83567</v>
      </c>
      <c r="E29" s="112">
        <v>41420</v>
      </c>
      <c r="F29" s="113">
        <v>49.565019684803808</v>
      </c>
      <c r="G29" s="112">
        <v>42147</v>
      </c>
      <c r="H29" s="114">
        <v>50.434980315196192</v>
      </c>
      <c r="J29" s="42">
        <v>72129</v>
      </c>
      <c r="K29" s="113">
        <v>86.312778967774364</v>
      </c>
      <c r="L29" s="112">
        <v>35190</v>
      </c>
      <c r="M29" s="113">
        <v>48.787588903215067</v>
      </c>
      <c r="N29" s="112">
        <v>36939</v>
      </c>
      <c r="O29" s="114">
        <v>51.212411096784933</v>
      </c>
      <c r="Q29" s="42">
        <v>8817</v>
      </c>
      <c r="R29" s="113">
        <v>10.55081551330071</v>
      </c>
      <c r="S29" s="112">
        <v>4571</v>
      </c>
      <c r="T29" s="113">
        <v>51.843030509243498</v>
      </c>
      <c r="U29" s="112">
        <v>4246</v>
      </c>
      <c r="V29" s="114">
        <v>48.156969490756488</v>
      </c>
      <c r="X29" s="42">
        <v>2621</v>
      </c>
      <c r="Y29" s="113">
        <v>3.1364055189249349</v>
      </c>
      <c r="Z29" s="112">
        <v>1659</v>
      </c>
      <c r="AA29" s="113">
        <v>63.296451735978629</v>
      </c>
      <c r="AB29" s="112">
        <v>962</v>
      </c>
      <c r="AC29" s="114">
        <v>36.703548264021371</v>
      </c>
    </row>
    <row r="30" spans="2:29">
      <c r="B30" s="115" t="s">
        <v>106</v>
      </c>
      <c r="D30" s="44">
        <v>87067</v>
      </c>
      <c r="E30" s="116">
        <v>43297</v>
      </c>
      <c r="F30" s="117">
        <v>49.728370105780613</v>
      </c>
      <c r="G30" s="116">
        <v>43770</v>
      </c>
      <c r="H30" s="118">
        <v>50.271629894219387</v>
      </c>
      <c r="J30" s="44">
        <v>76028</v>
      </c>
      <c r="K30" s="117">
        <v>87.321258341277414</v>
      </c>
      <c r="L30" s="116">
        <v>37394</v>
      </c>
      <c r="M30" s="117">
        <v>49.184510969642773</v>
      </c>
      <c r="N30" s="116">
        <v>38634</v>
      </c>
      <c r="O30" s="118">
        <v>50.815489030357242</v>
      </c>
      <c r="Q30" s="44">
        <v>8611</v>
      </c>
      <c r="R30" s="117">
        <v>9.8900846474554083</v>
      </c>
      <c r="S30" s="116">
        <v>4356</v>
      </c>
      <c r="T30" s="117">
        <v>50.586459180118453</v>
      </c>
      <c r="U30" s="116">
        <v>4255</v>
      </c>
      <c r="V30" s="118">
        <v>49.413540819881547</v>
      </c>
      <c r="X30" s="44">
        <v>2428</v>
      </c>
      <c r="Y30" s="117">
        <v>2.7886570112671851</v>
      </c>
      <c r="Z30" s="116">
        <v>1547</v>
      </c>
      <c r="AA30" s="117">
        <v>63.714991762767717</v>
      </c>
      <c r="AB30" s="116">
        <v>881</v>
      </c>
      <c r="AC30" s="118">
        <v>36.28500823723229</v>
      </c>
    </row>
    <row r="31" spans="2:29" ht="8" customHeight="1"/>
    <row r="32" spans="2:29">
      <c r="B32" s="119" t="s">
        <v>49</v>
      </c>
      <c r="D32" s="120">
        <v>49128297</v>
      </c>
      <c r="E32" s="121">
        <v>25037928</v>
      </c>
      <c r="F32" s="122">
        <v>50.964371917878623</v>
      </c>
      <c r="G32" s="121">
        <v>24090369</v>
      </c>
      <c r="H32" s="123">
        <v>49.035628082121391</v>
      </c>
      <c r="J32" s="120">
        <v>38949672</v>
      </c>
      <c r="K32" s="122">
        <v>79.281543180705</v>
      </c>
      <c r="L32" s="121">
        <v>19302268</v>
      </c>
      <c r="M32" s="122">
        <v>49.556946204835818</v>
      </c>
      <c r="N32" s="121">
        <v>19647404</v>
      </c>
      <c r="O32" s="123">
        <v>50.443053795164182</v>
      </c>
      <c r="Q32" s="120">
        <v>7147622</v>
      </c>
      <c r="R32" s="122">
        <v>14.54889022511812</v>
      </c>
      <c r="S32" s="121">
        <v>3842903</v>
      </c>
      <c r="T32" s="122">
        <v>53.764776592830458</v>
      </c>
      <c r="U32" s="121">
        <v>3304719</v>
      </c>
      <c r="V32" s="123">
        <v>46.235223407169542</v>
      </c>
      <c r="X32" s="120">
        <v>3031003</v>
      </c>
      <c r="Y32" s="122">
        <v>6.1695665941768754</v>
      </c>
      <c r="Z32" s="121">
        <v>1892757</v>
      </c>
      <c r="AA32" s="122">
        <v>62.446556469921013</v>
      </c>
      <c r="AB32" s="121">
        <v>1138246</v>
      </c>
      <c r="AC32" s="123">
        <v>37.553443530078987</v>
      </c>
    </row>
    <row r="34" spans="2:15">
      <c r="B34" s="221" t="s">
        <v>125</v>
      </c>
      <c r="C34" s="202"/>
      <c r="D34" s="202"/>
      <c r="E34" s="202"/>
      <c r="F34" s="202"/>
      <c r="G34" s="202"/>
      <c r="H34" s="202"/>
      <c r="I34" s="202"/>
      <c r="J34" s="202"/>
      <c r="K34" s="202"/>
      <c r="L34" s="202"/>
      <c r="M34" s="202"/>
      <c r="N34" s="202"/>
      <c r="O34" s="202"/>
    </row>
  </sheetData>
  <mergeCells count="26">
    <mergeCell ref="B34:O34"/>
    <mergeCell ref="J8:O8"/>
    <mergeCell ref="S9:T9"/>
    <mergeCell ref="Q7:V7"/>
    <mergeCell ref="L9:M9"/>
    <mergeCell ref="N9:O9"/>
    <mergeCell ref="R9:R10"/>
    <mergeCell ref="K9:K10"/>
    <mergeCell ref="B7:B10"/>
    <mergeCell ref="Q9:Q10"/>
    <mergeCell ref="E9:F9"/>
    <mergeCell ref="D9:D10"/>
    <mergeCell ref="U9:V9"/>
    <mergeCell ref="D7:H8"/>
    <mergeCell ref="J9:J10"/>
    <mergeCell ref="J7:O7"/>
    <mergeCell ref="A4:AC4"/>
    <mergeCell ref="G9:H9"/>
    <mergeCell ref="Q8:V8"/>
    <mergeCell ref="Z9:AA9"/>
    <mergeCell ref="X7:AC7"/>
    <mergeCell ref="B5:AC5"/>
    <mergeCell ref="AB9:AC9"/>
    <mergeCell ref="X9:X10"/>
    <mergeCell ref="X8:AC8"/>
    <mergeCell ref="Y9:Y10"/>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3:M30"/>
  <sheetViews>
    <sheetView showGridLines="0" workbookViewId="0"/>
  </sheetViews>
  <sheetFormatPr baseColWidth="10" defaultColWidth="8.7265625" defaultRowHeight="14.5"/>
  <cols>
    <col min="1" max="1" width="0.36328125" customWidth="1"/>
    <col min="2" max="2" width="33.1796875" customWidth="1"/>
    <col min="3" max="3" width="0.36328125" customWidth="1"/>
    <col min="4" max="5" width="15" customWidth="1"/>
  </cols>
  <sheetData>
    <row r="3" spans="1:13" ht="55" customHeight="1"/>
    <row r="4" spans="1:13" ht="26" customHeight="1">
      <c r="A4" s="201" t="s">
        <v>126</v>
      </c>
      <c r="B4" s="202"/>
      <c r="C4" s="202"/>
      <c r="D4" s="202"/>
      <c r="E4" s="202"/>
      <c r="F4" s="202"/>
      <c r="G4" s="202"/>
      <c r="H4" s="202"/>
      <c r="I4" s="202"/>
      <c r="J4" s="202"/>
      <c r="K4" s="202"/>
      <c r="L4" s="202"/>
      <c r="M4" s="202"/>
    </row>
    <row r="5" spans="1:13" ht="18" customHeight="1">
      <c r="B5" s="203" t="s">
        <v>113</v>
      </c>
      <c r="C5" s="202"/>
      <c r="D5" s="202"/>
      <c r="E5" s="202"/>
      <c r="F5" s="202"/>
      <c r="G5" s="202"/>
      <c r="H5" s="202"/>
      <c r="I5" s="202"/>
      <c r="J5" s="202"/>
      <c r="K5" s="202"/>
      <c r="L5" s="202"/>
      <c r="M5" s="202"/>
    </row>
    <row r="6" spans="1:13" ht="13" customHeight="1"/>
    <row r="7" spans="1:13" ht="39" customHeight="1">
      <c r="B7" s="227" t="s">
        <v>114</v>
      </c>
      <c r="D7" s="228" t="s">
        <v>127</v>
      </c>
      <c r="E7" s="229"/>
    </row>
    <row r="8" spans="1:13" ht="33" customHeight="1">
      <c r="B8" s="202"/>
      <c r="D8" s="20" t="s">
        <v>119</v>
      </c>
      <c r="E8" s="21" t="s">
        <v>128</v>
      </c>
    </row>
    <row r="9" spans="1:13" ht="6" customHeight="1"/>
    <row r="10" spans="1:13">
      <c r="B10" s="107" t="s">
        <v>88</v>
      </c>
      <c r="D10" s="40">
        <v>469968</v>
      </c>
      <c r="E10" s="124">
        <f t="shared" ref="E10:E28" si="0">D10/2392242*100</f>
        <v>19.645504091977315</v>
      </c>
    </row>
    <row r="11" spans="1:13">
      <c r="B11" s="111" t="s">
        <v>89</v>
      </c>
      <c r="D11" s="42">
        <v>63180</v>
      </c>
      <c r="E11" s="125">
        <f t="shared" si="0"/>
        <v>2.6410371525957657</v>
      </c>
    </row>
    <row r="12" spans="1:13">
      <c r="B12" s="111" t="s">
        <v>90</v>
      </c>
      <c r="D12" s="42">
        <v>50826</v>
      </c>
      <c r="E12" s="125">
        <f t="shared" si="0"/>
        <v>2.1246178271261855</v>
      </c>
    </row>
    <row r="13" spans="1:13">
      <c r="B13" s="111" t="s">
        <v>91</v>
      </c>
      <c r="D13" s="42">
        <v>50682</v>
      </c>
      <c r="E13" s="125">
        <f t="shared" si="0"/>
        <v>2.1185983692285313</v>
      </c>
    </row>
    <row r="14" spans="1:13">
      <c r="B14" s="111" t="s">
        <v>92</v>
      </c>
      <c r="D14" s="42">
        <v>86500</v>
      </c>
      <c r="E14" s="125">
        <f t="shared" si="0"/>
        <v>3.6158549176880932</v>
      </c>
    </row>
    <row r="15" spans="1:13">
      <c r="B15" s="111" t="s">
        <v>93</v>
      </c>
      <c r="D15" s="42">
        <v>25962</v>
      </c>
      <c r="E15" s="125">
        <f t="shared" si="0"/>
        <v>1.0852580967978993</v>
      </c>
    </row>
    <row r="16" spans="1:13">
      <c r="B16" s="111" t="s">
        <v>94</v>
      </c>
      <c r="D16" s="42">
        <v>161679</v>
      </c>
      <c r="E16" s="125">
        <f t="shared" si="0"/>
        <v>6.7584717599640838</v>
      </c>
    </row>
    <row r="17" spans="2:5">
      <c r="B17" s="111" t="s">
        <v>95</v>
      </c>
      <c r="D17" s="42">
        <v>105282</v>
      </c>
      <c r="E17" s="125">
        <f t="shared" si="0"/>
        <v>4.4009761554224029</v>
      </c>
    </row>
    <row r="18" spans="2:5">
      <c r="B18" s="111" t="s">
        <v>96</v>
      </c>
      <c r="D18" s="42">
        <v>431467</v>
      </c>
      <c r="E18" s="125">
        <f t="shared" si="0"/>
        <v>18.03609333838299</v>
      </c>
    </row>
    <row r="19" spans="2:5">
      <c r="B19" s="111" t="s">
        <v>97</v>
      </c>
      <c r="D19" s="42">
        <v>245572</v>
      </c>
      <c r="E19" s="125">
        <f t="shared" si="0"/>
        <v>10.265349408630064</v>
      </c>
    </row>
    <row r="20" spans="2:5">
      <c r="B20" s="111" t="s">
        <v>98</v>
      </c>
      <c r="D20" s="42">
        <v>62191</v>
      </c>
      <c r="E20" s="125">
        <f t="shared" si="0"/>
        <v>2.5996951813403495</v>
      </c>
    </row>
    <row r="21" spans="2:5">
      <c r="B21" s="111" t="s">
        <v>99</v>
      </c>
      <c r="D21" s="42">
        <v>103578</v>
      </c>
      <c r="E21" s="125">
        <f t="shared" si="0"/>
        <v>4.3297459036334951</v>
      </c>
    </row>
    <row r="22" spans="2:5">
      <c r="B22" s="111" t="s">
        <v>100</v>
      </c>
      <c r="D22" s="42">
        <v>291542</v>
      </c>
      <c r="E22" s="125">
        <f t="shared" si="0"/>
        <v>12.186977738874244</v>
      </c>
    </row>
    <row r="23" spans="2:5">
      <c r="B23" s="111" t="s">
        <v>101</v>
      </c>
      <c r="D23" s="42">
        <v>76046</v>
      </c>
      <c r="E23" s="125">
        <f t="shared" si="0"/>
        <v>3.1788589950347834</v>
      </c>
    </row>
    <row r="24" spans="2:5">
      <c r="B24" s="111" t="s">
        <v>102</v>
      </c>
      <c r="D24" s="42">
        <v>24295</v>
      </c>
      <c r="E24" s="125">
        <f t="shared" si="0"/>
        <v>1.015574511274361</v>
      </c>
    </row>
    <row r="25" spans="2:5">
      <c r="B25" s="111" t="s">
        <v>103</v>
      </c>
      <c r="D25" s="42">
        <v>122230</v>
      </c>
      <c r="E25" s="125">
        <f t="shared" si="0"/>
        <v>5.1094329085435337</v>
      </c>
    </row>
    <row r="26" spans="2:5">
      <c r="B26" s="111" t="s">
        <v>104</v>
      </c>
      <c r="D26" s="42">
        <v>15311</v>
      </c>
      <c r="E26" s="125">
        <f t="shared" si="0"/>
        <v>0.64002722132627043</v>
      </c>
    </row>
    <row r="27" spans="2:5">
      <c r="B27" s="111" t="s">
        <v>105</v>
      </c>
      <c r="D27" s="42">
        <v>2534</v>
      </c>
      <c r="E27" s="125">
        <f t="shared" si="0"/>
        <v>0.10592573828233096</v>
      </c>
    </row>
    <row r="28" spans="2:5">
      <c r="B28" s="115" t="s">
        <v>106</v>
      </c>
      <c r="D28" s="44">
        <v>3397</v>
      </c>
      <c r="E28" s="126">
        <f t="shared" si="0"/>
        <v>0.14200068387730003</v>
      </c>
    </row>
    <row r="29" spans="2:5" ht="8" customHeight="1"/>
    <row r="30" spans="2:5">
      <c r="B30" s="119" t="s">
        <v>49</v>
      </c>
      <c r="D30" s="120">
        <v>2392242</v>
      </c>
      <c r="E30" s="123">
        <v>100</v>
      </c>
    </row>
  </sheetData>
  <mergeCells count="4">
    <mergeCell ref="A4:M4"/>
    <mergeCell ref="B5:M5"/>
    <mergeCell ref="B7:B8"/>
    <mergeCell ref="D7:E7"/>
  </mergeCells>
  <printOptions horizontalCentered="1" verticalCentered="1"/>
  <pageMargins left="0.27777777777777779" right="0.27777777777777779" top="0.27777777777777779" bottom="0.27777777777777779" header="0.1388888888888889" footer="0.1388888888888889"/>
  <pageSetup paperSize="9" scale="8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33"/>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3.90625" customWidth="1"/>
    <col min="5" max="5" width="8.6328125" customWidth="1"/>
    <col min="6" max="6" width="0.36328125" customWidth="1"/>
    <col min="7" max="7" width="13.90625" customWidth="1"/>
    <col min="8" max="8" width="8.6328125" customWidth="1"/>
    <col min="9" max="9" width="0.36328125" customWidth="1"/>
    <col min="10" max="10" width="13.90625" customWidth="1"/>
    <col min="11" max="11" width="8.6328125" customWidth="1"/>
    <col min="12" max="12" width="12.54296875" customWidth="1"/>
  </cols>
  <sheetData>
    <row r="1" spans="1:21" ht="15.5" customHeight="1"/>
    <row r="2" spans="1:21" ht="52.5" customHeight="1"/>
    <row r="3" spans="1:21" ht="4.5" customHeight="1"/>
    <row r="4" spans="1:21" ht="17" customHeight="1">
      <c r="A4" s="201" t="s">
        <v>129</v>
      </c>
      <c r="B4" s="202"/>
      <c r="C4" s="202"/>
      <c r="D4" s="202"/>
      <c r="E4" s="202"/>
      <c r="F4" s="202"/>
      <c r="G4" s="202"/>
      <c r="H4" s="202"/>
      <c r="I4" s="202"/>
      <c r="J4" s="202"/>
      <c r="K4" s="202"/>
      <c r="L4" s="202"/>
      <c r="M4" s="202"/>
      <c r="N4" s="202"/>
      <c r="O4" s="202"/>
      <c r="P4" s="202"/>
      <c r="Q4" s="202"/>
      <c r="R4" s="202"/>
      <c r="S4" s="202"/>
      <c r="T4" s="202"/>
      <c r="U4" s="202"/>
    </row>
    <row r="5" spans="1:21" ht="17" customHeight="1">
      <c r="B5" s="203" t="s">
        <v>113</v>
      </c>
      <c r="C5" s="202"/>
      <c r="D5" s="202"/>
      <c r="E5" s="202"/>
      <c r="F5" s="202"/>
      <c r="G5" s="202"/>
      <c r="H5" s="202"/>
      <c r="I5" s="202"/>
      <c r="J5" s="202"/>
      <c r="K5" s="202"/>
      <c r="L5" s="202"/>
      <c r="M5" s="202"/>
      <c r="N5" s="202"/>
      <c r="O5" s="202"/>
      <c r="P5" s="202"/>
      <c r="Q5" s="202"/>
      <c r="R5" s="202"/>
      <c r="S5" s="202"/>
    </row>
    <row r="6" spans="1:21" ht="6" customHeight="1"/>
    <row r="7" spans="1:21" ht="39.5" customHeight="1">
      <c r="B7" s="230" t="s">
        <v>114</v>
      </c>
      <c r="D7" s="232" t="s">
        <v>115</v>
      </c>
      <c r="E7" s="216"/>
      <c r="G7" s="232" t="s">
        <v>130</v>
      </c>
      <c r="H7" s="216"/>
      <c r="J7" s="232" t="s">
        <v>131</v>
      </c>
      <c r="K7" s="215"/>
      <c r="L7" s="216"/>
    </row>
    <row r="8" spans="1:21" ht="26" customHeight="1">
      <c r="B8" s="231"/>
      <c r="D8" s="22" t="s">
        <v>119</v>
      </c>
      <c r="E8" s="23" t="s">
        <v>132</v>
      </c>
      <c r="G8" s="22" t="s">
        <v>119</v>
      </c>
      <c r="H8" s="23" t="s">
        <v>132</v>
      </c>
      <c r="J8" s="22" t="s">
        <v>119</v>
      </c>
      <c r="K8" s="24" t="s">
        <v>133</v>
      </c>
      <c r="L8" s="23" t="s">
        <v>134</v>
      </c>
    </row>
    <row r="9" spans="1:21" ht="4.5" customHeight="1"/>
    <row r="10" spans="1:21">
      <c r="B10" s="107" t="s">
        <v>88</v>
      </c>
      <c r="D10" s="40">
        <v>8676713</v>
      </c>
      <c r="E10" s="124">
        <v>17.66133477006133</v>
      </c>
      <c r="G10" s="40">
        <v>1096572</v>
      </c>
      <c r="H10" s="124">
        <v>16.190506563479449</v>
      </c>
      <c r="J10" s="40">
        <v>469968</v>
      </c>
      <c r="K10" s="127">
        <v>5.4164290094647596</v>
      </c>
      <c r="L10" s="124">
        <v>42.857924513848609</v>
      </c>
    </row>
    <row r="11" spans="1:21">
      <c r="B11" s="111" t="s">
        <v>89</v>
      </c>
      <c r="D11" s="42">
        <v>1364621</v>
      </c>
      <c r="E11" s="125">
        <v>2.777668031114533</v>
      </c>
      <c r="G11" s="42">
        <v>191202</v>
      </c>
      <c r="H11" s="125">
        <v>2.823031443398516</v>
      </c>
      <c r="J11" s="42">
        <v>63180</v>
      </c>
      <c r="K11" s="128">
        <v>4.6298569346360638</v>
      </c>
      <c r="L11" s="125">
        <v>33.043587410173537</v>
      </c>
    </row>
    <row r="12" spans="1:21">
      <c r="B12" s="111" t="s">
        <v>90</v>
      </c>
      <c r="D12" s="42">
        <v>1015128</v>
      </c>
      <c r="E12" s="125">
        <v>2.066279643277682</v>
      </c>
      <c r="G12" s="42">
        <v>191994</v>
      </c>
      <c r="H12" s="125">
        <v>2.834725049653533</v>
      </c>
      <c r="J12" s="42">
        <v>50826</v>
      </c>
      <c r="K12" s="128">
        <v>5.0068562782230419</v>
      </c>
      <c r="L12" s="125">
        <v>26.472702271946002</v>
      </c>
    </row>
    <row r="13" spans="1:21">
      <c r="B13" s="111" t="s">
        <v>91</v>
      </c>
      <c r="D13" s="42">
        <v>1249844</v>
      </c>
      <c r="E13" s="125">
        <v>2.5440409627876979</v>
      </c>
      <c r="G13" s="42">
        <v>127828</v>
      </c>
      <c r="H13" s="125">
        <v>1.88733623783614</v>
      </c>
      <c r="J13" s="42">
        <v>50682</v>
      </c>
      <c r="K13" s="128">
        <v>4.0550660722458156</v>
      </c>
      <c r="L13" s="125">
        <v>39.648590293206503</v>
      </c>
    </row>
    <row r="14" spans="1:21">
      <c r="B14" s="111" t="s">
        <v>92</v>
      </c>
      <c r="D14" s="42">
        <v>2258866</v>
      </c>
      <c r="E14" s="125">
        <v>4.597891923670792</v>
      </c>
      <c r="G14" s="42">
        <v>270684</v>
      </c>
      <c r="H14" s="125">
        <v>3.9965557014303399</v>
      </c>
      <c r="J14" s="42">
        <v>86500</v>
      </c>
      <c r="K14" s="128">
        <v>3.8293550834799408</v>
      </c>
      <c r="L14" s="125">
        <v>31.95608163024043</v>
      </c>
    </row>
    <row r="15" spans="1:21">
      <c r="B15" s="111" t="s">
        <v>93</v>
      </c>
      <c r="D15" s="42">
        <v>593623</v>
      </c>
      <c r="E15" s="125">
        <v>1.208311780072491</v>
      </c>
      <c r="G15" s="42">
        <v>104312</v>
      </c>
      <c r="H15" s="125">
        <v>1.5401306258500751</v>
      </c>
      <c r="J15" s="42">
        <v>25962</v>
      </c>
      <c r="K15" s="128">
        <v>4.3734828333807823</v>
      </c>
      <c r="L15" s="125">
        <v>24.88879515300253</v>
      </c>
    </row>
    <row r="16" spans="1:21">
      <c r="B16" s="111" t="s">
        <v>94</v>
      </c>
      <c r="D16" s="42">
        <v>2401221</v>
      </c>
      <c r="E16" s="125">
        <v>4.8876536469399703</v>
      </c>
      <c r="G16" s="42">
        <v>428661</v>
      </c>
      <c r="H16" s="125">
        <v>6.3290315036383067</v>
      </c>
      <c r="J16" s="42">
        <v>161679</v>
      </c>
      <c r="K16" s="128">
        <v>6.7331994847621273</v>
      </c>
      <c r="L16" s="125">
        <v>37.717217101625756</v>
      </c>
    </row>
    <row r="17" spans="2:12">
      <c r="B17" s="111" t="s">
        <v>95</v>
      </c>
      <c r="D17" s="42">
        <v>2126378</v>
      </c>
      <c r="E17" s="125">
        <v>4.328214348647176</v>
      </c>
      <c r="G17" s="42">
        <v>300904</v>
      </c>
      <c r="H17" s="125">
        <v>4.4427435562618971</v>
      </c>
      <c r="J17" s="42">
        <v>105282</v>
      </c>
      <c r="K17" s="128">
        <v>4.9512363276896201</v>
      </c>
      <c r="L17" s="125">
        <v>34.98856778241565</v>
      </c>
    </row>
    <row r="18" spans="2:12">
      <c r="B18" s="111" t="s">
        <v>96</v>
      </c>
      <c r="D18" s="42">
        <v>8124126</v>
      </c>
      <c r="E18" s="125">
        <v>16.5365512262719</v>
      </c>
      <c r="G18" s="42">
        <v>1133130</v>
      </c>
      <c r="H18" s="125">
        <v>16.730272797659861</v>
      </c>
      <c r="J18" s="42">
        <v>431467</v>
      </c>
      <c r="K18" s="128">
        <v>5.3109343700479288</v>
      </c>
      <c r="L18" s="125">
        <v>38.077449189413393</v>
      </c>
    </row>
    <row r="19" spans="2:12">
      <c r="B19" s="111" t="s">
        <v>97</v>
      </c>
      <c r="D19" s="42">
        <v>5425182</v>
      </c>
      <c r="E19" s="125">
        <v>11.042886343078409</v>
      </c>
      <c r="G19" s="42">
        <v>691918</v>
      </c>
      <c r="H19" s="125">
        <v>10.215930117119139</v>
      </c>
      <c r="J19" s="42">
        <v>245572</v>
      </c>
      <c r="K19" s="128">
        <v>4.5265209535827564</v>
      </c>
      <c r="L19" s="125">
        <v>35.491488875849463</v>
      </c>
    </row>
    <row r="20" spans="2:12">
      <c r="B20" s="111" t="s">
        <v>98</v>
      </c>
      <c r="D20" s="42">
        <v>1053345</v>
      </c>
      <c r="E20" s="125">
        <v>2.1440698422744031</v>
      </c>
      <c r="G20" s="42">
        <v>157166</v>
      </c>
      <c r="H20" s="125">
        <v>2.3205016675200638</v>
      </c>
      <c r="J20" s="42">
        <v>62191</v>
      </c>
      <c r="K20" s="128">
        <v>5.9041434667654</v>
      </c>
      <c r="L20" s="125">
        <v>39.570263288497507</v>
      </c>
    </row>
    <row r="21" spans="2:12">
      <c r="B21" s="111" t="s">
        <v>99</v>
      </c>
      <c r="D21" s="42">
        <v>2714741</v>
      </c>
      <c r="E21" s="125">
        <v>5.5258194681570174</v>
      </c>
      <c r="G21" s="42">
        <v>492391</v>
      </c>
      <c r="H21" s="125">
        <v>7.2699829261536948</v>
      </c>
      <c r="J21" s="42">
        <v>103578</v>
      </c>
      <c r="K21" s="128">
        <v>3.815391597209457</v>
      </c>
      <c r="L21" s="125">
        <v>21.035721611483559</v>
      </c>
    </row>
    <row r="22" spans="2:12">
      <c r="B22" s="111" t="s">
        <v>100</v>
      </c>
      <c r="D22" s="42">
        <v>7113886</v>
      </c>
      <c r="E22" s="125">
        <v>14.48022104246764</v>
      </c>
      <c r="G22" s="42">
        <v>881049</v>
      </c>
      <c r="H22" s="125">
        <v>13.00838396133314</v>
      </c>
      <c r="J22" s="42">
        <v>291542</v>
      </c>
      <c r="K22" s="128">
        <v>4.0982101765476706</v>
      </c>
      <c r="L22" s="125">
        <v>33.090327552724077</v>
      </c>
    </row>
    <row r="23" spans="2:12">
      <c r="B23" s="111" t="s">
        <v>101</v>
      </c>
      <c r="D23" s="42">
        <v>1586989</v>
      </c>
      <c r="E23" s="125">
        <v>3.2302951596307108</v>
      </c>
      <c r="G23" s="42">
        <v>204667</v>
      </c>
      <c r="H23" s="125">
        <v>3.0218375143881562</v>
      </c>
      <c r="J23" s="42">
        <v>76046</v>
      </c>
      <c r="K23" s="128">
        <v>4.7918416573775868</v>
      </c>
      <c r="L23" s="125">
        <v>37.155965544030053</v>
      </c>
    </row>
    <row r="24" spans="2:12">
      <c r="B24" s="111" t="s">
        <v>102</v>
      </c>
      <c r="D24" s="42">
        <v>683854</v>
      </c>
      <c r="E24" s="125">
        <v>1.3919757894314959</v>
      </c>
      <c r="G24" s="42">
        <v>86335</v>
      </c>
      <c r="H24" s="125">
        <v>1.274706434377312</v>
      </c>
      <c r="J24" s="42">
        <v>24295</v>
      </c>
      <c r="K24" s="128">
        <v>3.5526589008765028</v>
      </c>
      <c r="L24" s="125">
        <v>28.140383390282039</v>
      </c>
    </row>
    <row r="25" spans="2:12">
      <c r="B25" s="111" t="s">
        <v>103</v>
      </c>
      <c r="D25" s="42">
        <v>2242343</v>
      </c>
      <c r="E25" s="125">
        <v>4.5642595752912012</v>
      </c>
      <c r="G25" s="42">
        <v>346850</v>
      </c>
      <c r="H25" s="125">
        <v>5.1211203655964654</v>
      </c>
      <c r="J25" s="42">
        <v>122230</v>
      </c>
      <c r="K25" s="128">
        <v>5.450994785365129</v>
      </c>
      <c r="L25" s="125">
        <v>35.240017298544039</v>
      </c>
    </row>
    <row r="26" spans="2:12">
      <c r="B26" s="111" t="s">
        <v>104</v>
      </c>
      <c r="D26" s="42">
        <v>326803</v>
      </c>
      <c r="E26" s="125">
        <v>0.66520319236793413</v>
      </c>
      <c r="G26" s="42">
        <v>45193</v>
      </c>
      <c r="H26" s="125">
        <v>0.66725902459968589</v>
      </c>
      <c r="J26" s="42">
        <v>15311</v>
      </c>
      <c r="K26" s="128">
        <v>4.6850855102309348</v>
      </c>
      <c r="L26" s="125">
        <v>33.87914057486779</v>
      </c>
    </row>
    <row r="27" spans="2:12">
      <c r="B27" s="111" t="s">
        <v>105</v>
      </c>
      <c r="D27" s="42">
        <v>83567</v>
      </c>
      <c r="E27" s="125">
        <v>0.17009952533058489</v>
      </c>
      <c r="G27" s="42">
        <v>10381</v>
      </c>
      <c r="H27" s="125">
        <v>0.15327187693601529</v>
      </c>
      <c r="J27" s="42">
        <v>2534</v>
      </c>
      <c r="K27" s="128">
        <v>3.032297437983893</v>
      </c>
      <c r="L27" s="125">
        <v>24.409979770734999</v>
      </c>
    </row>
    <row r="28" spans="2:12">
      <c r="B28" s="115" t="s">
        <v>106</v>
      </c>
      <c r="D28" s="44">
        <v>87067</v>
      </c>
      <c r="E28" s="126">
        <v>0.1772237291270243</v>
      </c>
      <c r="G28" s="44">
        <v>11695</v>
      </c>
      <c r="H28" s="126">
        <v>0.17267263276820141</v>
      </c>
      <c r="J28" s="44">
        <v>3397</v>
      </c>
      <c r="K28" s="129">
        <v>3.9015930260603899</v>
      </c>
      <c r="L28" s="126">
        <v>29.046601111586149</v>
      </c>
    </row>
    <row r="29" spans="2:12" ht="8" customHeight="1"/>
    <row r="30" spans="2:12">
      <c r="B30" s="119" t="s">
        <v>49</v>
      </c>
      <c r="D30" s="120">
        <v>49128297</v>
      </c>
      <c r="E30" s="123">
        <v>100</v>
      </c>
      <c r="G30" s="120">
        <v>6772932</v>
      </c>
      <c r="H30" s="123">
        <v>100</v>
      </c>
      <c r="J30" s="120">
        <v>2392242</v>
      </c>
      <c r="K30" s="122">
        <v>4.8693770109719052</v>
      </c>
      <c r="L30" s="123">
        <v>35.320626281202877</v>
      </c>
    </row>
    <row r="32" spans="2:12">
      <c r="B32" s="221" t="s">
        <v>135</v>
      </c>
      <c r="C32" s="202"/>
      <c r="D32" s="202"/>
      <c r="E32" s="202"/>
      <c r="F32" s="202"/>
      <c r="G32" s="202"/>
      <c r="H32" s="202"/>
      <c r="I32" s="202"/>
      <c r="J32" s="202"/>
      <c r="K32" s="202"/>
      <c r="L32" s="202"/>
    </row>
    <row r="33" spans="2:12">
      <c r="B33" s="221" t="s">
        <v>136</v>
      </c>
      <c r="C33" s="202"/>
      <c r="D33" s="202"/>
      <c r="E33" s="202"/>
      <c r="F33" s="202"/>
      <c r="G33" s="202"/>
      <c r="H33" s="202"/>
      <c r="I33" s="202"/>
      <c r="J33" s="202"/>
      <c r="K33" s="202"/>
      <c r="L33" s="202"/>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137</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60</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138</v>
      </c>
      <c r="K8" s="202"/>
      <c r="L8" s="202"/>
      <c r="M8" s="202"/>
      <c r="N8" s="202"/>
      <c r="O8" s="213"/>
      <c r="Q8" s="212" t="s">
        <v>139</v>
      </c>
      <c r="R8" s="202"/>
      <c r="S8" s="202"/>
      <c r="T8" s="202"/>
      <c r="U8" s="202"/>
      <c r="V8" s="213"/>
      <c r="X8" s="212" t="s">
        <v>140</v>
      </c>
      <c r="Y8" s="202"/>
      <c r="Z8" s="202"/>
      <c r="AA8" s="202"/>
      <c r="AB8" s="202"/>
      <c r="AC8" s="213"/>
    </row>
    <row r="9" spans="1:29" ht="22" customHeight="1">
      <c r="B9" s="223"/>
      <c r="D9" s="217" t="s">
        <v>119</v>
      </c>
      <c r="E9" s="219" t="s">
        <v>120</v>
      </c>
      <c r="F9" s="211"/>
      <c r="G9" s="219" t="s">
        <v>121</v>
      </c>
      <c r="H9" s="211"/>
      <c r="J9" s="217" t="s">
        <v>119</v>
      </c>
      <c r="K9" s="233" t="s">
        <v>141</v>
      </c>
      <c r="L9" s="219" t="s">
        <v>120</v>
      </c>
      <c r="M9" s="211"/>
      <c r="N9" s="219" t="s">
        <v>121</v>
      </c>
      <c r="O9" s="211"/>
      <c r="Q9" s="217" t="s">
        <v>119</v>
      </c>
      <c r="R9" s="233" t="s">
        <v>141</v>
      </c>
      <c r="S9" s="219" t="s">
        <v>120</v>
      </c>
      <c r="T9" s="211"/>
      <c r="U9" s="219" t="s">
        <v>121</v>
      </c>
      <c r="V9" s="211"/>
      <c r="X9" s="217" t="s">
        <v>119</v>
      </c>
      <c r="Y9" s="233" t="s">
        <v>141</v>
      </c>
      <c r="Z9" s="219" t="s">
        <v>120</v>
      </c>
      <c r="AA9" s="211"/>
      <c r="AB9" s="219" t="s">
        <v>121</v>
      </c>
      <c r="AC9" s="211"/>
    </row>
    <row r="10" spans="1:29" ht="37" customHeight="1">
      <c r="B10" s="224"/>
      <c r="D10" s="218"/>
      <c r="E10" s="13" t="s">
        <v>119</v>
      </c>
      <c r="F10" s="25" t="s">
        <v>141</v>
      </c>
      <c r="G10" s="13" t="s">
        <v>119</v>
      </c>
      <c r="H10" s="26" t="s">
        <v>141</v>
      </c>
      <c r="J10" s="218"/>
      <c r="K10" s="220"/>
      <c r="L10" s="13" t="s">
        <v>119</v>
      </c>
      <c r="M10" s="25" t="s">
        <v>142</v>
      </c>
      <c r="N10" s="13" t="s">
        <v>119</v>
      </c>
      <c r="O10" s="26" t="s">
        <v>142</v>
      </c>
      <c r="Q10" s="218"/>
      <c r="R10" s="220"/>
      <c r="S10" s="13" t="s">
        <v>119</v>
      </c>
      <c r="T10" s="25" t="s">
        <v>142</v>
      </c>
      <c r="U10" s="13" t="s">
        <v>119</v>
      </c>
      <c r="V10" s="26" t="s">
        <v>142</v>
      </c>
      <c r="X10" s="218"/>
      <c r="Y10" s="220"/>
      <c r="Z10" s="13" t="s">
        <v>119</v>
      </c>
      <c r="AA10" s="25" t="s">
        <v>142</v>
      </c>
      <c r="AB10" s="13" t="s">
        <v>119</v>
      </c>
      <c r="AC10" s="26" t="s">
        <v>142</v>
      </c>
    </row>
    <row r="11" spans="1:29" ht="4.5" customHeight="1"/>
    <row r="12" spans="1:29">
      <c r="B12" s="107" t="s">
        <v>88</v>
      </c>
      <c r="D12" s="40">
        <v>469968</v>
      </c>
      <c r="E12" s="108">
        <v>289284</v>
      </c>
      <c r="F12" s="109">
        <v>61.553978143192737</v>
      </c>
      <c r="G12" s="108">
        <v>180684</v>
      </c>
      <c r="H12" s="110">
        <v>38.44602185680727</v>
      </c>
      <c r="J12" s="40">
        <v>130515</v>
      </c>
      <c r="K12" s="109">
        <v>27.77103973036462</v>
      </c>
      <c r="L12" s="108">
        <v>54603</v>
      </c>
      <c r="M12" s="109">
        <v>41.836570509136877</v>
      </c>
      <c r="N12" s="108">
        <v>75912</v>
      </c>
      <c r="O12" s="110">
        <v>58.163429490863123</v>
      </c>
      <c r="Q12" s="40">
        <v>115483</v>
      </c>
      <c r="R12" s="109">
        <v>24.572524086746331</v>
      </c>
      <c r="S12" s="108">
        <v>75410</v>
      </c>
      <c r="T12" s="109">
        <v>65.299654494600929</v>
      </c>
      <c r="U12" s="108">
        <v>40073</v>
      </c>
      <c r="V12" s="110">
        <v>34.700345505399063</v>
      </c>
      <c r="X12" s="40">
        <v>223970</v>
      </c>
      <c r="Y12" s="109">
        <v>47.656436182889053</v>
      </c>
      <c r="Z12" s="108">
        <v>159271</v>
      </c>
      <c r="AA12" s="109">
        <v>71.112649015493147</v>
      </c>
      <c r="AB12" s="108">
        <v>64699</v>
      </c>
      <c r="AC12" s="110">
        <v>28.887350984506849</v>
      </c>
    </row>
    <row r="13" spans="1:29">
      <c r="B13" s="111" t="s">
        <v>89</v>
      </c>
      <c r="D13" s="42">
        <v>63180</v>
      </c>
      <c r="E13" s="112">
        <v>40182</v>
      </c>
      <c r="F13" s="113">
        <v>63.599240265906928</v>
      </c>
      <c r="G13" s="112">
        <v>22998</v>
      </c>
      <c r="H13" s="114">
        <v>36.400759734093072</v>
      </c>
      <c r="J13" s="42">
        <v>11994</v>
      </c>
      <c r="K13" s="113">
        <v>18.983855650522319</v>
      </c>
      <c r="L13" s="112">
        <v>5096</v>
      </c>
      <c r="M13" s="113">
        <v>42.487910621977647</v>
      </c>
      <c r="N13" s="112">
        <v>6898</v>
      </c>
      <c r="O13" s="114">
        <v>57.512089378022353</v>
      </c>
      <c r="Q13" s="42">
        <v>12766</v>
      </c>
      <c r="R13" s="113">
        <v>20.205761316872429</v>
      </c>
      <c r="S13" s="112">
        <v>7657</v>
      </c>
      <c r="T13" s="113">
        <v>59.979633401222003</v>
      </c>
      <c r="U13" s="112">
        <v>5109</v>
      </c>
      <c r="V13" s="114">
        <v>40.020366598777997</v>
      </c>
      <c r="X13" s="42">
        <v>38420</v>
      </c>
      <c r="Y13" s="113">
        <v>60.810383032605252</v>
      </c>
      <c r="Z13" s="112">
        <v>27429</v>
      </c>
      <c r="AA13" s="113">
        <v>71.392503904216554</v>
      </c>
      <c r="AB13" s="112">
        <v>10991</v>
      </c>
      <c r="AC13" s="114">
        <v>28.60749609578345</v>
      </c>
    </row>
    <row r="14" spans="1:29">
      <c r="B14" s="111" t="s">
        <v>90</v>
      </c>
      <c r="D14" s="42">
        <v>50826</v>
      </c>
      <c r="E14" s="112">
        <v>32700</v>
      </c>
      <c r="F14" s="113">
        <v>64.337150277417066</v>
      </c>
      <c r="G14" s="112">
        <v>18126</v>
      </c>
      <c r="H14" s="114">
        <v>35.662849722582934</v>
      </c>
      <c r="J14" s="42">
        <v>10867</v>
      </c>
      <c r="K14" s="113">
        <v>21.38078935977649</v>
      </c>
      <c r="L14" s="112">
        <v>4588</v>
      </c>
      <c r="M14" s="113">
        <v>42.219563817060831</v>
      </c>
      <c r="N14" s="112">
        <v>6279</v>
      </c>
      <c r="O14" s="114">
        <v>57.780436182939177</v>
      </c>
      <c r="Q14" s="42">
        <v>11602</v>
      </c>
      <c r="R14" s="113">
        <v>22.826899618305589</v>
      </c>
      <c r="S14" s="112">
        <v>6974</v>
      </c>
      <c r="T14" s="113">
        <v>60.110325805895528</v>
      </c>
      <c r="U14" s="112">
        <v>4628</v>
      </c>
      <c r="V14" s="114">
        <v>39.889674194104472</v>
      </c>
      <c r="X14" s="42">
        <v>28357</v>
      </c>
      <c r="Y14" s="113">
        <v>55.792311021917918</v>
      </c>
      <c r="Z14" s="112">
        <v>21138</v>
      </c>
      <c r="AA14" s="113">
        <v>74.542441019853996</v>
      </c>
      <c r="AB14" s="112">
        <v>7219</v>
      </c>
      <c r="AC14" s="114">
        <v>25.45755898014599</v>
      </c>
    </row>
    <row r="15" spans="1:29">
      <c r="B15" s="111" t="s">
        <v>91</v>
      </c>
      <c r="D15" s="42">
        <v>50682</v>
      </c>
      <c r="E15" s="112">
        <v>30383</v>
      </c>
      <c r="F15" s="113">
        <v>59.948305118187918</v>
      </c>
      <c r="G15" s="112">
        <v>20299</v>
      </c>
      <c r="H15" s="114">
        <v>40.051694881812082</v>
      </c>
      <c r="J15" s="42">
        <v>14938</v>
      </c>
      <c r="K15" s="113">
        <v>29.473974981255669</v>
      </c>
      <c r="L15" s="112">
        <v>6486</v>
      </c>
      <c r="M15" s="113">
        <v>43.419467130807341</v>
      </c>
      <c r="N15" s="112">
        <v>8452</v>
      </c>
      <c r="O15" s="114">
        <v>56.580532869192673</v>
      </c>
      <c r="Q15" s="42">
        <v>11874</v>
      </c>
      <c r="R15" s="113">
        <v>23.42843613117083</v>
      </c>
      <c r="S15" s="112">
        <v>7055</v>
      </c>
      <c r="T15" s="113">
        <v>59.415529728819273</v>
      </c>
      <c r="U15" s="112">
        <v>4819</v>
      </c>
      <c r="V15" s="114">
        <v>40.584470271180727</v>
      </c>
      <c r="X15" s="42">
        <v>23870</v>
      </c>
      <c r="Y15" s="113">
        <v>47.097588887573501</v>
      </c>
      <c r="Z15" s="112">
        <v>16842</v>
      </c>
      <c r="AA15" s="113">
        <v>70.557184750733143</v>
      </c>
      <c r="AB15" s="112">
        <v>7028</v>
      </c>
      <c r="AC15" s="114">
        <v>29.442815249266861</v>
      </c>
    </row>
    <row r="16" spans="1:29">
      <c r="B16" s="111" t="s">
        <v>92</v>
      </c>
      <c r="D16" s="42">
        <v>86500</v>
      </c>
      <c r="E16" s="112">
        <v>50577</v>
      </c>
      <c r="F16" s="113">
        <v>58.470520231213882</v>
      </c>
      <c r="G16" s="112">
        <v>35923</v>
      </c>
      <c r="H16" s="114">
        <v>41.529479768786118</v>
      </c>
      <c r="J16" s="42">
        <v>29816</v>
      </c>
      <c r="K16" s="113">
        <v>34.469364161849711</v>
      </c>
      <c r="L16" s="112">
        <v>12571</v>
      </c>
      <c r="M16" s="113">
        <v>42.161926482425542</v>
      </c>
      <c r="N16" s="112">
        <v>17245</v>
      </c>
      <c r="O16" s="114">
        <v>57.838073517574458</v>
      </c>
      <c r="Q16" s="42">
        <v>21001</v>
      </c>
      <c r="R16" s="113">
        <v>24.278612716763011</v>
      </c>
      <c r="S16" s="112">
        <v>12710</v>
      </c>
      <c r="T16" s="113">
        <v>60.52092757487739</v>
      </c>
      <c r="U16" s="112">
        <v>8291</v>
      </c>
      <c r="V16" s="114">
        <v>39.479072425122617</v>
      </c>
      <c r="X16" s="42">
        <v>35683</v>
      </c>
      <c r="Y16" s="113">
        <v>41.252023121387282</v>
      </c>
      <c r="Z16" s="112">
        <v>25296</v>
      </c>
      <c r="AA16" s="113">
        <v>70.890900428775609</v>
      </c>
      <c r="AB16" s="112">
        <v>10387</v>
      </c>
      <c r="AC16" s="114">
        <v>29.109099571224391</v>
      </c>
    </row>
    <row r="17" spans="2:29">
      <c r="B17" s="111" t="s">
        <v>93</v>
      </c>
      <c r="D17" s="42">
        <v>25962</v>
      </c>
      <c r="E17" s="112">
        <v>15927</v>
      </c>
      <c r="F17" s="113">
        <v>61.347353824820892</v>
      </c>
      <c r="G17" s="112">
        <v>10035</v>
      </c>
      <c r="H17" s="114">
        <v>38.652646175179108</v>
      </c>
      <c r="J17" s="42">
        <v>7216</v>
      </c>
      <c r="K17" s="113">
        <v>27.79446883907249</v>
      </c>
      <c r="L17" s="112">
        <v>3052</v>
      </c>
      <c r="M17" s="113">
        <v>42.294900221729492</v>
      </c>
      <c r="N17" s="112">
        <v>4164</v>
      </c>
      <c r="O17" s="114">
        <v>57.705099778270508</v>
      </c>
      <c r="Q17" s="42">
        <v>5510</v>
      </c>
      <c r="R17" s="113">
        <v>21.223326400123259</v>
      </c>
      <c r="S17" s="112">
        <v>3108</v>
      </c>
      <c r="T17" s="113">
        <v>56.40653357531761</v>
      </c>
      <c r="U17" s="112">
        <v>2402</v>
      </c>
      <c r="V17" s="114">
        <v>43.593466424682397</v>
      </c>
      <c r="X17" s="42">
        <v>13236</v>
      </c>
      <c r="Y17" s="113">
        <v>50.982204760804251</v>
      </c>
      <c r="Z17" s="112">
        <v>9767</v>
      </c>
      <c r="AA17" s="113">
        <v>73.791175581746742</v>
      </c>
      <c r="AB17" s="112">
        <v>3469</v>
      </c>
      <c r="AC17" s="114">
        <v>26.208824418253251</v>
      </c>
    </row>
    <row r="18" spans="2:29">
      <c r="B18" s="111" t="s">
        <v>94</v>
      </c>
      <c r="D18" s="42">
        <v>161679</v>
      </c>
      <c r="E18" s="112">
        <v>100741</v>
      </c>
      <c r="F18" s="113">
        <v>62.309267128074772</v>
      </c>
      <c r="G18" s="112">
        <v>60938</v>
      </c>
      <c r="H18" s="114">
        <v>37.690732871925228</v>
      </c>
      <c r="J18" s="42">
        <v>33528</v>
      </c>
      <c r="K18" s="113">
        <v>20.73738704469968</v>
      </c>
      <c r="L18" s="112">
        <v>14233</v>
      </c>
      <c r="M18" s="113">
        <v>42.451085659747079</v>
      </c>
      <c r="N18" s="112">
        <v>19295</v>
      </c>
      <c r="O18" s="114">
        <v>57.548914340252921</v>
      </c>
      <c r="Q18" s="42">
        <v>29358</v>
      </c>
      <c r="R18" s="113">
        <v>18.158202363943371</v>
      </c>
      <c r="S18" s="112">
        <v>16726</v>
      </c>
      <c r="T18" s="113">
        <v>56.97254581374753</v>
      </c>
      <c r="U18" s="112">
        <v>12632</v>
      </c>
      <c r="V18" s="114">
        <v>43.02745418625247</v>
      </c>
      <c r="X18" s="42">
        <v>98793</v>
      </c>
      <c r="Y18" s="113">
        <v>61.104410591356952</v>
      </c>
      <c r="Z18" s="112">
        <v>69782</v>
      </c>
      <c r="AA18" s="113">
        <v>70.634559128683208</v>
      </c>
      <c r="AB18" s="112">
        <v>29011</v>
      </c>
      <c r="AC18" s="114">
        <v>29.3654408713168</v>
      </c>
    </row>
    <row r="19" spans="2:29">
      <c r="B19" s="111" t="s">
        <v>95</v>
      </c>
      <c r="D19" s="42">
        <v>105282</v>
      </c>
      <c r="E19" s="112">
        <v>64985</v>
      </c>
      <c r="F19" s="113">
        <v>61.724701278471152</v>
      </c>
      <c r="G19" s="112">
        <v>40297</v>
      </c>
      <c r="H19" s="114">
        <v>38.275298721528841</v>
      </c>
      <c r="J19" s="42">
        <v>24990</v>
      </c>
      <c r="K19" s="113">
        <v>23.73625121103322</v>
      </c>
      <c r="L19" s="112">
        <v>10374</v>
      </c>
      <c r="M19" s="113">
        <v>41.512605042016808</v>
      </c>
      <c r="N19" s="112">
        <v>14616</v>
      </c>
      <c r="O19" s="114">
        <v>58.487394957983199</v>
      </c>
      <c r="Q19" s="42">
        <v>21443</v>
      </c>
      <c r="R19" s="113">
        <v>20.36720427043559</v>
      </c>
      <c r="S19" s="112">
        <v>13104</v>
      </c>
      <c r="T19" s="113">
        <v>61.11085202630229</v>
      </c>
      <c r="U19" s="112">
        <v>8339</v>
      </c>
      <c r="V19" s="114">
        <v>38.88914797369771</v>
      </c>
      <c r="X19" s="42">
        <v>58849</v>
      </c>
      <c r="Y19" s="113">
        <v>55.896544518531194</v>
      </c>
      <c r="Z19" s="112">
        <v>41507</v>
      </c>
      <c r="AA19" s="113">
        <v>70.531359921154134</v>
      </c>
      <c r="AB19" s="112">
        <v>17342</v>
      </c>
      <c r="AC19" s="114">
        <v>29.468640078845858</v>
      </c>
    </row>
    <row r="20" spans="2:29">
      <c r="B20" s="111" t="s">
        <v>96</v>
      </c>
      <c r="D20" s="42">
        <v>431467</v>
      </c>
      <c r="E20" s="112">
        <v>266176</v>
      </c>
      <c r="F20" s="113">
        <v>61.690928854350389</v>
      </c>
      <c r="G20" s="112">
        <v>165291</v>
      </c>
      <c r="H20" s="114">
        <v>38.309071145649611</v>
      </c>
      <c r="J20" s="42">
        <v>111582</v>
      </c>
      <c r="K20" s="113">
        <v>25.861073963941621</v>
      </c>
      <c r="L20" s="112">
        <v>49092</v>
      </c>
      <c r="M20" s="113">
        <v>43.996343496262838</v>
      </c>
      <c r="N20" s="112">
        <v>62490</v>
      </c>
      <c r="O20" s="114">
        <v>56.003656503737162</v>
      </c>
      <c r="Q20" s="42">
        <v>99604</v>
      </c>
      <c r="R20" s="113">
        <v>23.084963624101029</v>
      </c>
      <c r="S20" s="112">
        <v>61509</v>
      </c>
      <c r="T20" s="113">
        <v>61.753544034376127</v>
      </c>
      <c r="U20" s="112">
        <v>38095</v>
      </c>
      <c r="V20" s="114">
        <v>38.246455965623873</v>
      </c>
      <c r="X20" s="42">
        <v>220281</v>
      </c>
      <c r="Y20" s="113">
        <v>51.053962411957343</v>
      </c>
      <c r="Z20" s="112">
        <v>155575</v>
      </c>
      <c r="AA20" s="113">
        <v>70.625700809420692</v>
      </c>
      <c r="AB20" s="112">
        <v>64706</v>
      </c>
      <c r="AC20" s="114">
        <v>29.374299190579311</v>
      </c>
    </row>
    <row r="21" spans="2:29">
      <c r="B21" s="111" t="s">
        <v>97</v>
      </c>
      <c r="D21" s="42">
        <v>245572</v>
      </c>
      <c r="E21" s="112">
        <v>150425</v>
      </c>
      <c r="F21" s="113">
        <v>61.254947632466241</v>
      </c>
      <c r="G21" s="112">
        <v>95147</v>
      </c>
      <c r="H21" s="114">
        <v>38.745052367533752</v>
      </c>
      <c r="J21" s="42">
        <v>64091</v>
      </c>
      <c r="K21" s="113">
        <v>26.098659456289809</v>
      </c>
      <c r="L21" s="112">
        <v>26161</v>
      </c>
      <c r="M21" s="113">
        <v>40.818523661668557</v>
      </c>
      <c r="N21" s="112">
        <v>37930</v>
      </c>
      <c r="O21" s="114">
        <v>59.181476338331443</v>
      </c>
      <c r="Q21" s="42">
        <v>54982</v>
      </c>
      <c r="R21" s="113">
        <v>22.389360350528559</v>
      </c>
      <c r="S21" s="112">
        <v>33703</v>
      </c>
      <c r="T21" s="113">
        <v>61.29824306136554</v>
      </c>
      <c r="U21" s="112">
        <v>21279</v>
      </c>
      <c r="V21" s="114">
        <v>38.70175693863446</v>
      </c>
      <c r="X21" s="42">
        <v>126499</v>
      </c>
      <c r="Y21" s="113">
        <v>51.511980193181628</v>
      </c>
      <c r="Z21" s="112">
        <v>90561</v>
      </c>
      <c r="AA21" s="113">
        <v>71.590289251298429</v>
      </c>
      <c r="AB21" s="112">
        <v>35938</v>
      </c>
      <c r="AC21" s="114">
        <v>28.409710748701571</v>
      </c>
    </row>
    <row r="22" spans="2:29">
      <c r="B22" s="111" t="s">
        <v>98</v>
      </c>
      <c r="D22" s="42">
        <v>62191</v>
      </c>
      <c r="E22" s="112">
        <v>38958</v>
      </c>
      <c r="F22" s="113">
        <v>62.642504542457907</v>
      </c>
      <c r="G22" s="112">
        <v>23233</v>
      </c>
      <c r="H22" s="114">
        <v>37.357495457542093</v>
      </c>
      <c r="J22" s="42">
        <v>14906</v>
      </c>
      <c r="K22" s="113">
        <v>23.968098277885868</v>
      </c>
      <c r="L22" s="112">
        <v>6486</v>
      </c>
      <c r="M22" s="113">
        <v>43.512679457936407</v>
      </c>
      <c r="N22" s="112">
        <v>8420</v>
      </c>
      <c r="O22" s="114">
        <v>56.4873205420636</v>
      </c>
      <c r="Q22" s="42">
        <v>13647</v>
      </c>
      <c r="R22" s="113">
        <v>21.94368960138927</v>
      </c>
      <c r="S22" s="112">
        <v>8439</v>
      </c>
      <c r="T22" s="113">
        <v>61.837766542097157</v>
      </c>
      <c r="U22" s="112">
        <v>5208</v>
      </c>
      <c r="V22" s="114">
        <v>38.162233457902843</v>
      </c>
      <c r="X22" s="42">
        <v>33638</v>
      </c>
      <c r="Y22" s="113">
        <v>54.088212120724869</v>
      </c>
      <c r="Z22" s="112">
        <v>24033</v>
      </c>
      <c r="AA22" s="113">
        <v>71.445983708900656</v>
      </c>
      <c r="AB22" s="112">
        <v>9605</v>
      </c>
      <c r="AC22" s="114">
        <v>28.554016291099359</v>
      </c>
    </row>
    <row r="23" spans="2:29">
      <c r="B23" s="111" t="s">
        <v>99</v>
      </c>
      <c r="D23" s="42">
        <v>103578</v>
      </c>
      <c r="E23" s="112">
        <v>64099</v>
      </c>
      <c r="F23" s="113">
        <v>61.884763173646917</v>
      </c>
      <c r="G23" s="112">
        <v>39479</v>
      </c>
      <c r="H23" s="114">
        <v>38.11523682635309</v>
      </c>
      <c r="J23" s="42">
        <v>28538</v>
      </c>
      <c r="K23" s="113">
        <v>27.55218289598178</v>
      </c>
      <c r="L23" s="112">
        <v>11243</v>
      </c>
      <c r="M23" s="113">
        <v>39.396594014997547</v>
      </c>
      <c r="N23" s="112">
        <v>17295</v>
      </c>
      <c r="O23" s="114">
        <v>60.603405985002453</v>
      </c>
      <c r="Q23" s="42">
        <v>18346</v>
      </c>
      <c r="R23" s="113">
        <v>17.71225549827183</v>
      </c>
      <c r="S23" s="112">
        <v>10597</v>
      </c>
      <c r="T23" s="113">
        <v>57.761909953123293</v>
      </c>
      <c r="U23" s="112">
        <v>7749</v>
      </c>
      <c r="V23" s="114">
        <v>42.2380900468767</v>
      </c>
      <c r="X23" s="42">
        <v>56694</v>
      </c>
      <c r="Y23" s="113">
        <v>54.735561605746398</v>
      </c>
      <c r="Z23" s="112">
        <v>42259</v>
      </c>
      <c r="AA23" s="113">
        <v>74.53875189614422</v>
      </c>
      <c r="AB23" s="112">
        <v>14435</v>
      </c>
      <c r="AC23" s="114">
        <v>25.461248103855791</v>
      </c>
    </row>
    <row r="24" spans="2:29">
      <c r="B24" s="111" t="s">
        <v>100</v>
      </c>
      <c r="D24" s="42">
        <v>291542</v>
      </c>
      <c r="E24" s="112">
        <v>188386</v>
      </c>
      <c r="F24" s="113">
        <v>64.617104911127726</v>
      </c>
      <c r="G24" s="112">
        <v>103156</v>
      </c>
      <c r="H24" s="114">
        <v>35.382895088872267</v>
      </c>
      <c r="J24" s="42">
        <v>69097</v>
      </c>
      <c r="K24" s="113">
        <v>23.70053028380131</v>
      </c>
      <c r="L24" s="112">
        <v>31623</v>
      </c>
      <c r="M24" s="113">
        <v>45.766096936191147</v>
      </c>
      <c r="N24" s="112">
        <v>37474</v>
      </c>
      <c r="O24" s="114">
        <v>54.233903063808853</v>
      </c>
      <c r="Q24" s="42">
        <v>58222</v>
      </c>
      <c r="R24" s="113">
        <v>19.97036447578736</v>
      </c>
      <c r="S24" s="112">
        <v>37510</v>
      </c>
      <c r="T24" s="113">
        <v>64.425818419154268</v>
      </c>
      <c r="U24" s="112">
        <v>20712</v>
      </c>
      <c r="V24" s="114">
        <v>35.574181580845718</v>
      </c>
      <c r="X24" s="42">
        <v>164223</v>
      </c>
      <c r="Y24" s="113">
        <v>56.329105240411323</v>
      </c>
      <c r="Z24" s="112">
        <v>119253</v>
      </c>
      <c r="AA24" s="113">
        <v>72.616503169470775</v>
      </c>
      <c r="AB24" s="112">
        <v>44970</v>
      </c>
      <c r="AC24" s="114">
        <v>27.383496830529221</v>
      </c>
    </row>
    <row r="25" spans="2:29">
      <c r="B25" s="111" t="s">
        <v>101</v>
      </c>
      <c r="D25" s="42">
        <v>76046</v>
      </c>
      <c r="E25" s="112">
        <v>43011</v>
      </c>
      <c r="F25" s="113">
        <v>56.559187859979488</v>
      </c>
      <c r="G25" s="112">
        <v>33035</v>
      </c>
      <c r="H25" s="114">
        <v>43.440812140020512</v>
      </c>
      <c r="J25" s="42">
        <v>25773</v>
      </c>
      <c r="K25" s="113">
        <v>33.891328932488229</v>
      </c>
      <c r="L25" s="112">
        <v>9741</v>
      </c>
      <c r="M25" s="113">
        <v>37.795367244791059</v>
      </c>
      <c r="N25" s="112">
        <v>16032</v>
      </c>
      <c r="O25" s="114">
        <v>62.204632755208941</v>
      </c>
      <c r="Q25" s="42">
        <v>17831</v>
      </c>
      <c r="R25" s="113">
        <v>23.44765010651448</v>
      </c>
      <c r="S25" s="112">
        <v>10958</v>
      </c>
      <c r="T25" s="113">
        <v>61.454769782962259</v>
      </c>
      <c r="U25" s="112">
        <v>6873</v>
      </c>
      <c r="V25" s="114">
        <v>38.545230217037748</v>
      </c>
      <c r="X25" s="42">
        <v>32442</v>
      </c>
      <c r="Y25" s="113">
        <v>42.661020960997291</v>
      </c>
      <c r="Z25" s="112">
        <v>22312</v>
      </c>
      <c r="AA25" s="113">
        <v>68.775044695148267</v>
      </c>
      <c r="AB25" s="112">
        <v>10130</v>
      </c>
      <c r="AC25" s="114">
        <v>31.22495530485174</v>
      </c>
    </row>
    <row r="26" spans="2:29">
      <c r="B26" s="111" t="s">
        <v>102</v>
      </c>
      <c r="D26" s="42">
        <v>24295</v>
      </c>
      <c r="E26" s="112">
        <v>15041</v>
      </c>
      <c r="F26" s="113">
        <v>61.909857995472308</v>
      </c>
      <c r="G26" s="112">
        <v>9254</v>
      </c>
      <c r="H26" s="114">
        <v>38.090142004527692</v>
      </c>
      <c r="J26" s="42">
        <v>5747</v>
      </c>
      <c r="K26" s="113">
        <v>23.65507306030047</v>
      </c>
      <c r="L26" s="112">
        <v>2537</v>
      </c>
      <c r="M26" s="113">
        <v>44.144771184966068</v>
      </c>
      <c r="N26" s="112">
        <v>3210</v>
      </c>
      <c r="O26" s="114">
        <v>55.855228815033932</v>
      </c>
      <c r="Q26" s="42">
        <v>4659</v>
      </c>
      <c r="R26" s="113">
        <v>19.17678534677917</v>
      </c>
      <c r="S26" s="112">
        <v>2576</v>
      </c>
      <c r="T26" s="113">
        <v>55.290834943120842</v>
      </c>
      <c r="U26" s="112">
        <v>2083</v>
      </c>
      <c r="V26" s="114">
        <v>44.709165056879158</v>
      </c>
      <c r="X26" s="42">
        <v>13889</v>
      </c>
      <c r="Y26" s="113">
        <v>57.16814159292035</v>
      </c>
      <c r="Z26" s="112">
        <v>9928</v>
      </c>
      <c r="AA26" s="113">
        <v>71.48102815177478</v>
      </c>
      <c r="AB26" s="112">
        <v>3961</v>
      </c>
      <c r="AC26" s="114">
        <v>28.51897184822522</v>
      </c>
    </row>
    <row r="27" spans="2:29">
      <c r="B27" s="111" t="s">
        <v>103</v>
      </c>
      <c r="D27" s="42">
        <v>122230</v>
      </c>
      <c r="E27" s="112">
        <v>73599</v>
      </c>
      <c r="F27" s="113">
        <v>60.213531866153971</v>
      </c>
      <c r="G27" s="112">
        <v>48631</v>
      </c>
      <c r="H27" s="114">
        <v>39.786468133846029</v>
      </c>
      <c r="J27" s="42">
        <v>32303</v>
      </c>
      <c r="K27" s="113">
        <v>26.428045488014401</v>
      </c>
      <c r="L27" s="112">
        <v>13174</v>
      </c>
      <c r="M27" s="113">
        <v>40.782589852335697</v>
      </c>
      <c r="N27" s="112">
        <v>19129</v>
      </c>
      <c r="O27" s="114">
        <v>59.21741014766431</v>
      </c>
      <c r="Q27" s="42">
        <v>24486</v>
      </c>
      <c r="R27" s="113">
        <v>20.032725190215171</v>
      </c>
      <c r="S27" s="112">
        <v>13742</v>
      </c>
      <c r="T27" s="113">
        <v>56.121865555827817</v>
      </c>
      <c r="U27" s="112">
        <v>10744</v>
      </c>
      <c r="V27" s="114">
        <v>43.878134444172183</v>
      </c>
      <c r="X27" s="42">
        <v>65441</v>
      </c>
      <c r="Y27" s="113">
        <v>53.539229321770428</v>
      </c>
      <c r="Z27" s="112">
        <v>46683</v>
      </c>
      <c r="AA27" s="113">
        <v>71.336012591494622</v>
      </c>
      <c r="AB27" s="112">
        <v>18758</v>
      </c>
      <c r="AC27" s="114">
        <v>28.663987408505371</v>
      </c>
    </row>
    <row r="28" spans="2:29">
      <c r="B28" s="111" t="s">
        <v>104</v>
      </c>
      <c r="D28" s="42">
        <v>15311</v>
      </c>
      <c r="E28" s="112">
        <v>9454</v>
      </c>
      <c r="F28" s="113">
        <v>61.746456795767749</v>
      </c>
      <c r="G28" s="112">
        <v>5857</v>
      </c>
      <c r="H28" s="114">
        <v>38.253543204232251</v>
      </c>
      <c r="J28" s="42">
        <v>3482</v>
      </c>
      <c r="K28" s="113">
        <v>22.74181960681863</v>
      </c>
      <c r="L28" s="112">
        <v>1449</v>
      </c>
      <c r="M28" s="113">
        <v>41.614014933946009</v>
      </c>
      <c r="N28" s="112">
        <v>2033</v>
      </c>
      <c r="O28" s="114">
        <v>58.385985066053991</v>
      </c>
      <c r="Q28" s="42">
        <v>2923</v>
      </c>
      <c r="R28" s="113">
        <v>19.090849715890538</v>
      </c>
      <c r="S28" s="112">
        <v>1716</v>
      </c>
      <c r="T28" s="113">
        <v>58.706808073896667</v>
      </c>
      <c r="U28" s="112">
        <v>1207</v>
      </c>
      <c r="V28" s="114">
        <v>41.293191926103319</v>
      </c>
      <c r="X28" s="42">
        <v>8906</v>
      </c>
      <c r="Y28" s="113">
        <v>58.167330677290842</v>
      </c>
      <c r="Z28" s="112">
        <v>6289</v>
      </c>
      <c r="AA28" s="113">
        <v>70.615315517628559</v>
      </c>
      <c r="AB28" s="112">
        <v>2617</v>
      </c>
      <c r="AC28" s="114">
        <v>29.384684482371441</v>
      </c>
    </row>
    <row r="29" spans="2:29">
      <c r="B29" s="111" t="s">
        <v>105</v>
      </c>
      <c r="D29" s="42">
        <v>2534</v>
      </c>
      <c r="E29" s="112">
        <v>1357</v>
      </c>
      <c r="F29" s="113">
        <v>53.551696921862671</v>
      </c>
      <c r="G29" s="112">
        <v>1177</v>
      </c>
      <c r="H29" s="114">
        <v>46.448303078137329</v>
      </c>
      <c r="J29" s="42">
        <v>1395</v>
      </c>
      <c r="K29" s="113">
        <v>55.051302288871348</v>
      </c>
      <c r="L29" s="112">
        <v>544</v>
      </c>
      <c r="M29" s="113">
        <v>38.996415770609318</v>
      </c>
      <c r="N29" s="112">
        <v>851</v>
      </c>
      <c r="O29" s="114">
        <v>61.003584229390682</v>
      </c>
      <c r="Q29" s="42">
        <v>471</v>
      </c>
      <c r="R29" s="113">
        <v>18.587213891081291</v>
      </c>
      <c r="S29" s="112">
        <v>316</v>
      </c>
      <c r="T29" s="113">
        <v>67.091295116772827</v>
      </c>
      <c r="U29" s="112">
        <v>155</v>
      </c>
      <c r="V29" s="114">
        <v>32.908704883227173</v>
      </c>
      <c r="X29" s="42">
        <v>668</v>
      </c>
      <c r="Y29" s="113">
        <v>26.361483820047351</v>
      </c>
      <c r="Z29" s="112">
        <v>497</v>
      </c>
      <c r="AA29" s="113">
        <v>74.401197604790411</v>
      </c>
      <c r="AB29" s="112">
        <v>171</v>
      </c>
      <c r="AC29" s="114">
        <v>25.598802395209582</v>
      </c>
    </row>
    <row r="30" spans="2:29">
      <c r="B30" s="115" t="s">
        <v>106</v>
      </c>
      <c r="D30" s="44">
        <v>3397</v>
      </c>
      <c r="E30" s="116">
        <v>1862</v>
      </c>
      <c r="F30" s="117">
        <v>54.813070356196647</v>
      </c>
      <c r="G30" s="116">
        <v>1535</v>
      </c>
      <c r="H30" s="118">
        <v>45.18692964380336</v>
      </c>
      <c r="J30" s="44">
        <v>1808</v>
      </c>
      <c r="K30" s="117">
        <v>53.223432440388571</v>
      </c>
      <c r="L30" s="116">
        <v>694</v>
      </c>
      <c r="M30" s="117">
        <v>38.384955752212392</v>
      </c>
      <c r="N30" s="116">
        <v>1114</v>
      </c>
      <c r="O30" s="118">
        <v>61.615044247787608</v>
      </c>
      <c r="Q30" s="44">
        <v>647</v>
      </c>
      <c r="R30" s="117">
        <v>19.046217250515159</v>
      </c>
      <c r="S30" s="116">
        <v>438</v>
      </c>
      <c r="T30" s="117">
        <v>67.697063369397213</v>
      </c>
      <c r="U30" s="116">
        <v>209</v>
      </c>
      <c r="V30" s="118">
        <v>32.30293663060278</v>
      </c>
      <c r="X30" s="44">
        <v>942</v>
      </c>
      <c r="Y30" s="117">
        <v>27.730350309096259</v>
      </c>
      <c r="Z30" s="116">
        <v>730</v>
      </c>
      <c r="AA30" s="117">
        <v>77.494692144373673</v>
      </c>
      <c r="AB30" s="116">
        <v>212</v>
      </c>
      <c r="AC30" s="118">
        <v>22.505307855626331</v>
      </c>
    </row>
    <row r="31" spans="2:29" ht="8" customHeight="1"/>
    <row r="32" spans="2:29">
      <c r="B32" s="119" t="s">
        <v>49</v>
      </c>
      <c r="D32" s="120">
        <v>2392242</v>
      </c>
      <c r="E32" s="121">
        <v>1477147</v>
      </c>
      <c r="F32" s="122">
        <v>61.747390105181672</v>
      </c>
      <c r="G32" s="121">
        <v>915095</v>
      </c>
      <c r="H32" s="123">
        <v>38.252609894818328</v>
      </c>
      <c r="J32" s="120">
        <v>622586</v>
      </c>
      <c r="K32" s="122">
        <v>26.0252098240897</v>
      </c>
      <c r="L32" s="121">
        <v>263747</v>
      </c>
      <c r="M32" s="122">
        <v>42.363143405087811</v>
      </c>
      <c r="N32" s="121">
        <v>358839</v>
      </c>
      <c r="O32" s="123">
        <v>57.636856594912189</v>
      </c>
      <c r="Q32" s="120">
        <v>524855</v>
      </c>
      <c r="R32" s="122">
        <v>21.93987899217554</v>
      </c>
      <c r="S32" s="121">
        <v>324248</v>
      </c>
      <c r="T32" s="122">
        <v>61.778586466738417</v>
      </c>
      <c r="U32" s="121">
        <v>200607</v>
      </c>
      <c r="V32" s="123">
        <v>38.221413533261568</v>
      </c>
      <c r="X32" s="120">
        <v>1244801</v>
      </c>
      <c r="Y32" s="122">
        <v>52.034911183734764</v>
      </c>
      <c r="Z32" s="121">
        <v>889152</v>
      </c>
      <c r="AA32" s="122">
        <v>71.42924853048801</v>
      </c>
      <c r="AB32" s="121">
        <v>355649</v>
      </c>
      <c r="AC32" s="123">
        <v>28.570751469512</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34"/>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5.54296875" customWidth="1"/>
    <col min="5" max="5" width="8.08984375" customWidth="1"/>
    <col min="6" max="6" width="0.36328125" customWidth="1"/>
    <col min="7" max="7" width="15.54296875" customWidth="1"/>
    <col min="8" max="8" width="8.08984375" customWidth="1"/>
    <col min="9" max="9" width="0.36328125" customWidth="1"/>
    <col min="10" max="10" width="15.54296875" customWidth="1"/>
    <col min="11" max="11" width="8.08984375" customWidth="1"/>
    <col min="12" max="12" width="0.36328125" customWidth="1"/>
    <col min="13" max="13" width="15.54296875" customWidth="1"/>
    <col min="14" max="14" width="8.08984375" customWidth="1"/>
  </cols>
  <sheetData>
    <row r="1" spans="1:14" ht="14.5" customHeight="1"/>
    <row r="2" spans="1:14" ht="52.5" customHeight="1"/>
    <row r="3" spans="1:14" ht="4.5" customHeight="1"/>
    <row r="4" spans="1:14" ht="17" customHeight="1">
      <c r="A4" s="201" t="s">
        <v>143</v>
      </c>
      <c r="B4" s="202"/>
      <c r="C4" s="202"/>
      <c r="D4" s="202"/>
      <c r="E4" s="202"/>
      <c r="F4" s="202"/>
      <c r="G4" s="202"/>
      <c r="H4" s="202"/>
      <c r="I4" s="202"/>
      <c r="J4" s="202"/>
      <c r="K4" s="202"/>
      <c r="L4" s="202"/>
      <c r="M4" s="202"/>
      <c r="N4" s="202"/>
    </row>
    <row r="5" spans="1:14" ht="17" customHeight="1">
      <c r="B5" s="203" t="s">
        <v>113</v>
      </c>
      <c r="C5" s="202"/>
      <c r="D5" s="202"/>
      <c r="E5" s="202"/>
      <c r="F5" s="202"/>
      <c r="G5" s="202"/>
      <c r="H5" s="202"/>
      <c r="I5" s="202"/>
      <c r="J5" s="202"/>
      <c r="K5" s="202"/>
      <c r="L5" s="202"/>
      <c r="M5" s="202"/>
      <c r="N5" s="202"/>
    </row>
    <row r="6" spans="1:14" ht="6" customHeight="1"/>
    <row r="7" spans="1:14" ht="13" customHeight="1">
      <c r="B7" s="241" t="s">
        <v>114</v>
      </c>
      <c r="D7" s="225" t="s">
        <v>60</v>
      </c>
      <c r="E7" s="216"/>
      <c r="G7" s="239"/>
      <c r="H7" s="216"/>
      <c r="J7" s="239"/>
      <c r="K7" s="216"/>
      <c r="M7" s="239"/>
      <c r="N7" s="216"/>
    </row>
    <row r="8" spans="1:14" ht="34" customHeight="1">
      <c r="B8" s="223"/>
      <c r="D8" s="226"/>
      <c r="E8" s="213"/>
      <c r="G8" s="237" t="s">
        <v>138</v>
      </c>
      <c r="H8" s="211"/>
      <c r="J8" s="237" t="s">
        <v>139</v>
      </c>
      <c r="K8" s="211"/>
      <c r="M8" s="237" t="s">
        <v>140</v>
      </c>
      <c r="N8" s="211"/>
    </row>
    <row r="9" spans="1:14" ht="6" customHeight="1">
      <c r="B9" s="223"/>
      <c r="D9" s="240" t="s">
        <v>119</v>
      </c>
      <c r="E9" s="238" t="s">
        <v>123</v>
      </c>
      <c r="G9" s="236" t="s">
        <v>119</v>
      </c>
      <c r="H9" s="234" t="s">
        <v>123</v>
      </c>
      <c r="J9" s="236" t="s">
        <v>119</v>
      </c>
      <c r="K9" s="234" t="s">
        <v>123</v>
      </c>
      <c r="M9" s="236" t="s">
        <v>119</v>
      </c>
      <c r="N9" s="234" t="s">
        <v>123</v>
      </c>
    </row>
    <row r="10" spans="1:14" ht="27.5" customHeight="1">
      <c r="B10" s="231"/>
      <c r="D10" s="218"/>
      <c r="E10" s="235"/>
      <c r="G10" s="218"/>
      <c r="H10" s="235"/>
      <c r="J10" s="218"/>
      <c r="K10" s="235"/>
      <c r="M10" s="218"/>
      <c r="N10" s="235"/>
    </row>
    <row r="11" spans="1:14" ht="4.5" customHeight="1"/>
    <row r="12" spans="1:14">
      <c r="B12" s="107" t="s">
        <v>88</v>
      </c>
      <c r="D12" s="40">
        <v>469968</v>
      </c>
      <c r="E12" s="110">
        <v>5.4164290094647596</v>
      </c>
      <c r="G12" s="40">
        <v>130515</v>
      </c>
      <c r="H12" s="110">
        <v>1.8599500308103429</v>
      </c>
      <c r="J12" s="40">
        <v>115483</v>
      </c>
      <c r="K12" s="110">
        <v>9.5470478332038162</v>
      </c>
      <c r="M12" s="40">
        <v>223970</v>
      </c>
      <c r="N12" s="110">
        <v>49.774540023868312</v>
      </c>
    </row>
    <row r="13" spans="1:14">
      <c r="B13" s="111" t="s">
        <v>89</v>
      </c>
      <c r="D13" s="42">
        <v>63180</v>
      </c>
      <c r="E13" s="114">
        <v>4.6298569346360638</v>
      </c>
      <c r="G13" s="42">
        <v>11994</v>
      </c>
      <c r="H13" s="114">
        <v>1.1355825328205511</v>
      </c>
      <c r="J13" s="42">
        <v>12766</v>
      </c>
      <c r="K13" s="114">
        <v>6.0856549015121182</v>
      </c>
      <c r="M13" s="42">
        <v>38420</v>
      </c>
      <c r="N13" s="114">
        <v>38.94537308288816</v>
      </c>
    </row>
    <row r="14" spans="1:14">
      <c r="B14" s="111" t="s">
        <v>90</v>
      </c>
      <c r="D14" s="42">
        <v>50826</v>
      </c>
      <c r="E14" s="114">
        <v>5.0068562782230419</v>
      </c>
      <c r="G14" s="42">
        <v>10867</v>
      </c>
      <c r="H14" s="114">
        <v>1.494310564130771</v>
      </c>
      <c r="J14" s="42">
        <v>11602</v>
      </c>
      <c r="K14" s="114">
        <v>5.7599602829837409</v>
      </c>
      <c r="M14" s="42">
        <v>28357</v>
      </c>
      <c r="N14" s="114">
        <v>32.7909988667638</v>
      </c>
    </row>
    <row r="15" spans="1:14">
      <c r="B15" s="111" t="s">
        <v>91</v>
      </c>
      <c r="D15" s="42">
        <v>50682</v>
      </c>
      <c r="E15" s="114">
        <v>4.0550660722458156</v>
      </c>
      <c r="G15" s="42">
        <v>14938</v>
      </c>
      <c r="H15" s="114">
        <v>1.437248580118093</v>
      </c>
      <c r="J15" s="42">
        <v>11874</v>
      </c>
      <c r="K15" s="114">
        <v>7.7023871302542819</v>
      </c>
      <c r="M15" s="42">
        <v>23870</v>
      </c>
      <c r="N15" s="114">
        <v>42.370023252924369</v>
      </c>
    </row>
    <row r="16" spans="1:14">
      <c r="B16" s="111" t="s">
        <v>92</v>
      </c>
      <c r="D16" s="42">
        <v>86500</v>
      </c>
      <c r="E16" s="114">
        <v>3.8293550834799408</v>
      </c>
      <c r="G16" s="42">
        <v>29816</v>
      </c>
      <c r="H16" s="114">
        <v>1.6133911028645049</v>
      </c>
      <c r="J16" s="42">
        <v>21001</v>
      </c>
      <c r="K16" s="114">
        <v>6.8737194215876887</v>
      </c>
      <c r="M16" s="42">
        <v>35683</v>
      </c>
      <c r="N16" s="114">
        <v>33.88473700703657</v>
      </c>
    </row>
    <row r="17" spans="2:14">
      <c r="B17" s="111" t="s">
        <v>93</v>
      </c>
      <c r="D17" s="42">
        <v>25962</v>
      </c>
      <c r="E17" s="114">
        <v>4.3734828333807823</v>
      </c>
      <c r="G17" s="42">
        <v>7216</v>
      </c>
      <c r="H17" s="114">
        <v>1.6104303035848591</v>
      </c>
      <c r="J17" s="42">
        <v>5510</v>
      </c>
      <c r="K17" s="114">
        <v>5.3298510350164436</v>
      </c>
      <c r="M17" s="42">
        <v>13236</v>
      </c>
      <c r="N17" s="114">
        <v>31.39170856654966</v>
      </c>
    </row>
    <row r="18" spans="2:14">
      <c r="B18" s="111" t="s">
        <v>94</v>
      </c>
      <c r="D18" s="42">
        <v>161679</v>
      </c>
      <c r="E18" s="114">
        <v>6.7331994847621273</v>
      </c>
      <c r="G18" s="42">
        <v>33528</v>
      </c>
      <c r="H18" s="114">
        <v>1.919426233074494</v>
      </c>
      <c r="J18" s="42">
        <v>29358</v>
      </c>
      <c r="K18" s="114">
        <v>6.8126915909971668</v>
      </c>
      <c r="M18" s="42">
        <v>98793</v>
      </c>
      <c r="N18" s="114">
        <v>44.199124902692397</v>
      </c>
    </row>
    <row r="19" spans="2:14">
      <c r="B19" s="111" t="s">
        <v>95</v>
      </c>
      <c r="D19" s="42">
        <v>105282</v>
      </c>
      <c r="E19" s="114">
        <v>4.9512363276896201</v>
      </c>
      <c r="G19" s="42">
        <v>24990</v>
      </c>
      <c r="H19" s="114">
        <v>1.470456706553565</v>
      </c>
      <c r="J19" s="42">
        <v>21443</v>
      </c>
      <c r="K19" s="114">
        <v>7.3334974931429082</v>
      </c>
      <c r="M19" s="42">
        <v>58849</v>
      </c>
      <c r="N19" s="114">
        <v>43.751301037856493</v>
      </c>
    </row>
    <row r="20" spans="2:14">
      <c r="B20" s="111" t="s">
        <v>96</v>
      </c>
      <c r="D20" s="42">
        <v>431467</v>
      </c>
      <c r="E20" s="114">
        <v>5.3109343700479288</v>
      </c>
      <c r="G20" s="42">
        <v>111582</v>
      </c>
      <c r="H20" s="114">
        <v>1.710819103978005</v>
      </c>
      <c r="J20" s="42">
        <v>99604</v>
      </c>
      <c r="K20" s="114">
        <v>8.8687539455911324</v>
      </c>
      <c r="M20" s="42">
        <v>220281</v>
      </c>
      <c r="N20" s="114">
        <v>45.997477542190609</v>
      </c>
    </row>
    <row r="21" spans="2:14">
      <c r="B21" s="111" t="s">
        <v>97</v>
      </c>
      <c r="D21" s="42">
        <v>245572</v>
      </c>
      <c r="E21" s="114">
        <v>4.5265209535827564</v>
      </c>
      <c r="G21" s="42">
        <v>64091</v>
      </c>
      <c r="H21" s="114">
        <v>1.4839775070585659</v>
      </c>
      <c r="J21" s="42">
        <v>54982</v>
      </c>
      <c r="K21" s="114">
        <v>6.9160792364161479</v>
      </c>
      <c r="M21" s="42">
        <v>126499</v>
      </c>
      <c r="N21" s="114">
        <v>40.632066502209888</v>
      </c>
    </row>
    <row r="22" spans="2:14">
      <c r="B22" s="111" t="s">
        <v>98</v>
      </c>
      <c r="D22" s="42">
        <v>62191</v>
      </c>
      <c r="E22" s="114">
        <v>5.9041434667654</v>
      </c>
      <c r="G22" s="42">
        <v>14906</v>
      </c>
      <c r="H22" s="114">
        <v>1.8363678698453021</v>
      </c>
      <c r="J22" s="42">
        <v>13647</v>
      </c>
      <c r="K22" s="114">
        <v>8.2422858799441947</v>
      </c>
      <c r="M22" s="42">
        <v>33638</v>
      </c>
      <c r="N22" s="114">
        <v>44.225029910203652</v>
      </c>
    </row>
    <row r="23" spans="2:14">
      <c r="B23" s="111" t="s">
        <v>99</v>
      </c>
      <c r="D23" s="42">
        <v>103578</v>
      </c>
      <c r="E23" s="114">
        <v>3.815391597209457</v>
      </c>
      <c r="G23" s="42">
        <v>28538</v>
      </c>
      <c r="H23" s="114">
        <v>1.4377463585287411</v>
      </c>
      <c r="J23" s="42">
        <v>18346</v>
      </c>
      <c r="K23" s="114">
        <v>3.787576929349902</v>
      </c>
      <c r="M23" s="42">
        <v>56694</v>
      </c>
      <c r="N23" s="114">
        <v>23.097418681963369</v>
      </c>
    </row>
    <row r="24" spans="2:14">
      <c r="B24" s="111" t="s">
        <v>100</v>
      </c>
      <c r="D24" s="42">
        <v>291542</v>
      </c>
      <c r="E24" s="114">
        <v>4.0982101765476706</v>
      </c>
      <c r="G24" s="42">
        <v>69097</v>
      </c>
      <c r="H24" s="114">
        <v>1.197264780970738</v>
      </c>
      <c r="J24" s="42">
        <v>58222</v>
      </c>
      <c r="K24" s="114">
        <v>6.2363096710893453</v>
      </c>
      <c r="M24" s="42">
        <v>164223</v>
      </c>
      <c r="N24" s="114">
        <v>40.14731659377437</v>
      </c>
    </row>
    <row r="25" spans="2:14">
      <c r="B25" s="111" t="s">
        <v>101</v>
      </c>
      <c r="D25" s="42">
        <v>76046</v>
      </c>
      <c r="E25" s="114">
        <v>4.7918416573775868</v>
      </c>
      <c r="G25" s="42">
        <v>25773</v>
      </c>
      <c r="H25" s="114">
        <v>1.957460382560352</v>
      </c>
      <c r="J25" s="42">
        <v>17831</v>
      </c>
      <c r="K25" s="114">
        <v>9.0961495296590282</v>
      </c>
      <c r="M25" s="42">
        <v>32442</v>
      </c>
      <c r="N25" s="114">
        <v>43.660000538314527</v>
      </c>
    </row>
    <row r="26" spans="2:14">
      <c r="B26" s="111" t="s">
        <v>102</v>
      </c>
      <c r="D26" s="42">
        <v>24295</v>
      </c>
      <c r="E26" s="114">
        <v>3.5526589008765028</v>
      </c>
      <c r="G26" s="42">
        <v>5747</v>
      </c>
      <c r="H26" s="114">
        <v>1.063628960615931</v>
      </c>
      <c r="J26" s="42">
        <v>4659</v>
      </c>
      <c r="K26" s="114">
        <v>4.6732534229399674</v>
      </c>
      <c r="M26" s="42">
        <v>13889</v>
      </c>
      <c r="N26" s="114">
        <v>31.681835808298551</v>
      </c>
    </row>
    <row r="27" spans="2:14">
      <c r="B27" s="111" t="s">
        <v>103</v>
      </c>
      <c r="D27" s="42">
        <v>122230</v>
      </c>
      <c r="E27" s="114">
        <v>5.450994785365129</v>
      </c>
      <c r="G27" s="42">
        <v>32303</v>
      </c>
      <c r="H27" s="114">
        <v>1.90003787958996</v>
      </c>
      <c r="J27" s="42">
        <v>24486</v>
      </c>
      <c r="K27" s="114">
        <v>6.5284335865325396</v>
      </c>
      <c r="M27" s="42">
        <v>65441</v>
      </c>
      <c r="N27" s="114">
        <v>39.15059347181009</v>
      </c>
    </row>
    <row r="28" spans="2:14">
      <c r="B28" s="111" t="s">
        <v>104</v>
      </c>
      <c r="D28" s="42">
        <v>15311</v>
      </c>
      <c r="E28" s="114">
        <v>4.6850855102309348</v>
      </c>
      <c r="G28" s="42">
        <v>3482</v>
      </c>
      <c r="H28" s="114">
        <v>1.3746545598105011</v>
      </c>
      <c r="J28" s="42">
        <v>2923</v>
      </c>
      <c r="K28" s="114">
        <v>5.7798781934667396</v>
      </c>
      <c r="M28" s="42">
        <v>8906</v>
      </c>
      <c r="N28" s="114">
        <v>38.838253892111119</v>
      </c>
    </row>
    <row r="29" spans="2:14">
      <c r="B29" s="111" t="s">
        <v>105</v>
      </c>
      <c r="D29" s="42">
        <v>2534</v>
      </c>
      <c r="E29" s="114">
        <v>3.032297437983893</v>
      </c>
      <c r="G29" s="42">
        <v>1395</v>
      </c>
      <c r="H29" s="114">
        <v>1.9340348542195229</v>
      </c>
      <c r="J29" s="42">
        <v>471</v>
      </c>
      <c r="K29" s="114">
        <v>5.3419530452534874</v>
      </c>
      <c r="M29" s="42">
        <v>668</v>
      </c>
      <c r="N29" s="114">
        <v>25.48645555131629</v>
      </c>
    </row>
    <row r="30" spans="2:14">
      <c r="B30" s="115" t="s">
        <v>106</v>
      </c>
      <c r="D30" s="44">
        <v>3397</v>
      </c>
      <c r="E30" s="118">
        <v>3.9015930260603899</v>
      </c>
      <c r="G30" s="44">
        <v>1808</v>
      </c>
      <c r="H30" s="118">
        <v>2.3780712369127159</v>
      </c>
      <c r="J30" s="44">
        <v>647</v>
      </c>
      <c r="K30" s="118">
        <v>7.5136453373591916</v>
      </c>
      <c r="M30" s="44">
        <v>942</v>
      </c>
      <c r="N30" s="118">
        <v>38.797364085667212</v>
      </c>
    </row>
    <row r="31" spans="2:14" ht="8" customHeight="1"/>
    <row r="32" spans="2:14">
      <c r="B32" s="119" t="s">
        <v>49</v>
      </c>
      <c r="D32" s="120">
        <v>2392242</v>
      </c>
      <c r="E32" s="123">
        <v>4.8693770109719052</v>
      </c>
      <c r="G32" s="120">
        <v>622586</v>
      </c>
      <c r="H32" s="123">
        <v>1.598437080548458</v>
      </c>
      <c r="J32" s="120">
        <v>524855</v>
      </c>
      <c r="K32" s="123">
        <v>7.3430715838078742</v>
      </c>
      <c r="M32" s="120">
        <v>1244801</v>
      </c>
      <c r="N32" s="123">
        <v>41.068946484051651</v>
      </c>
    </row>
    <row r="34" spans="2:14">
      <c r="B34" s="221" t="s">
        <v>125</v>
      </c>
      <c r="C34" s="202"/>
      <c r="D34" s="202"/>
      <c r="E34" s="202"/>
      <c r="F34" s="202"/>
      <c r="G34" s="202"/>
      <c r="H34" s="202"/>
      <c r="I34" s="202"/>
      <c r="J34" s="202"/>
      <c r="K34" s="202"/>
      <c r="L34" s="202"/>
      <c r="M34" s="202"/>
      <c r="N34" s="202"/>
    </row>
  </sheetData>
  <mergeCells count="19">
    <mergeCell ref="A4:N4"/>
    <mergeCell ref="M9:M10"/>
    <mergeCell ref="B7:B10"/>
    <mergeCell ref="J8:K8"/>
    <mergeCell ref="B5:N5"/>
    <mergeCell ref="B34:N34"/>
    <mergeCell ref="H9:H10"/>
    <mergeCell ref="D7:E8"/>
    <mergeCell ref="J9:J10"/>
    <mergeCell ref="G8:H8"/>
    <mergeCell ref="E9:E10"/>
    <mergeCell ref="G7:H7"/>
    <mergeCell ref="M7:N7"/>
    <mergeCell ref="D9:D10"/>
    <mergeCell ref="N9:N10"/>
    <mergeCell ref="J7:K7"/>
    <mergeCell ref="M8:N8"/>
    <mergeCell ref="G9:G10"/>
    <mergeCell ref="K9:K10"/>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6:T7"/>
  <sheetViews>
    <sheetView showGridLines="0" workbookViewId="0"/>
  </sheetViews>
  <sheetFormatPr baseColWidth="10" defaultColWidth="8.7265625" defaultRowHeight="14.5"/>
  <sheetData>
    <row r="6" spans="1:20" ht="21">
      <c r="A6" s="201" t="s">
        <v>144</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35"/>
  <sheetViews>
    <sheetView showGridLines="0" workbookViewId="0"/>
  </sheetViews>
  <sheetFormatPr baseColWidth="10" defaultColWidth="8.7265625" defaultRowHeight="14.5"/>
  <cols>
    <col min="1" max="1" width="3" customWidth="1"/>
    <col min="2" max="2" width="34" customWidth="1"/>
    <col min="3" max="3" width="0.36328125" customWidth="1"/>
    <col min="4" max="4" width="14" customWidth="1"/>
    <col min="5" max="5" width="0.36328125" customWidth="1"/>
    <col min="6" max="7" width="14" customWidth="1"/>
    <col min="8" max="8" width="0.3632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s>
  <sheetData>
    <row r="1" spans="1:22" ht="14.5" customHeight="1"/>
    <row r="2" spans="1:22" ht="14.5" customHeight="1"/>
    <row r="3" spans="1:22" ht="32.5" customHeight="1"/>
    <row r="4" spans="1:22" ht="19.5" customHeight="1">
      <c r="A4" s="201" t="s">
        <v>145</v>
      </c>
      <c r="B4" s="202"/>
      <c r="C4" s="202"/>
      <c r="D4" s="202"/>
      <c r="E4" s="202"/>
      <c r="F4" s="202"/>
      <c r="G4" s="202"/>
      <c r="H4" s="202"/>
      <c r="I4" s="202"/>
      <c r="J4" s="202"/>
      <c r="K4" s="202"/>
      <c r="L4" s="202"/>
      <c r="M4" s="202"/>
      <c r="N4" s="202"/>
      <c r="O4" s="202"/>
      <c r="P4" s="202"/>
      <c r="Q4" s="202"/>
      <c r="R4" s="202"/>
      <c r="S4" s="202"/>
      <c r="T4" s="202"/>
      <c r="U4" s="202"/>
      <c r="V4" s="202"/>
    </row>
    <row r="5" spans="1:22" ht="16" customHeight="1">
      <c r="B5" s="203" t="s">
        <v>113</v>
      </c>
      <c r="C5" s="202"/>
      <c r="D5" s="202"/>
      <c r="E5" s="202"/>
      <c r="F5" s="202"/>
      <c r="G5" s="202"/>
      <c r="H5" s="202"/>
      <c r="I5" s="202"/>
      <c r="J5" s="202"/>
      <c r="K5" s="202"/>
      <c r="L5" s="202"/>
      <c r="M5" s="202"/>
      <c r="N5" s="202"/>
      <c r="O5" s="202"/>
      <c r="P5" s="202"/>
      <c r="Q5" s="202"/>
      <c r="R5" s="202"/>
      <c r="S5" s="202"/>
      <c r="T5" s="202"/>
      <c r="U5" s="202"/>
      <c r="V5" s="202"/>
    </row>
    <row r="6" spans="1:22" ht="6" customHeight="1"/>
    <row r="7" spans="1:22" ht="7.5" customHeight="1">
      <c r="B7" s="241" t="s">
        <v>114</v>
      </c>
      <c r="D7" s="228" t="s">
        <v>146</v>
      </c>
      <c r="E7" s="5"/>
      <c r="F7" s="5"/>
      <c r="G7" s="5"/>
      <c r="H7" s="5"/>
      <c r="I7" s="5"/>
      <c r="J7" s="5"/>
      <c r="K7" s="5"/>
      <c r="L7" s="5"/>
      <c r="M7" s="5"/>
      <c r="N7" s="5"/>
      <c r="O7" s="5"/>
      <c r="P7" s="5"/>
      <c r="Q7" s="5"/>
      <c r="R7" s="5"/>
      <c r="S7" s="5"/>
      <c r="T7" s="5"/>
      <c r="U7" s="5"/>
      <c r="V7" s="6"/>
    </row>
    <row r="8" spans="1:22" ht="15" customHeight="1">
      <c r="B8" s="223"/>
      <c r="D8" s="243"/>
      <c r="E8" s="9"/>
      <c r="F8" s="219" t="s">
        <v>147</v>
      </c>
      <c r="G8" s="206"/>
      <c r="H8" s="9"/>
      <c r="I8" s="219" t="s">
        <v>148</v>
      </c>
      <c r="J8" s="206"/>
      <c r="K8" s="246" t="s">
        <v>149</v>
      </c>
      <c r="L8" s="202"/>
      <c r="M8" s="202"/>
      <c r="N8" s="202"/>
      <c r="O8" s="202"/>
      <c r="P8" s="202"/>
      <c r="Q8" s="202"/>
      <c r="R8" s="202"/>
      <c r="S8" s="202"/>
      <c r="T8" s="202"/>
      <c r="U8" s="202"/>
      <c r="V8" s="213"/>
    </row>
    <row r="9" spans="1:22" ht="25.5" customHeight="1">
      <c r="B9" s="223"/>
      <c r="D9" s="218"/>
      <c r="E9" s="9"/>
      <c r="F9" s="207"/>
      <c r="G9" s="209"/>
      <c r="H9" s="9"/>
      <c r="I9" s="207"/>
      <c r="J9" s="209"/>
      <c r="K9" s="245" t="s">
        <v>150</v>
      </c>
      <c r="L9" s="211"/>
      <c r="M9" s="245" t="s">
        <v>151</v>
      </c>
      <c r="N9" s="211"/>
      <c r="O9" s="245" t="s">
        <v>152</v>
      </c>
      <c r="P9" s="211"/>
      <c r="Q9" s="245" t="s">
        <v>153</v>
      </c>
      <c r="R9" s="211"/>
      <c r="S9" s="245" t="s">
        <v>154</v>
      </c>
      <c r="T9" s="211"/>
      <c r="U9" s="245" t="s">
        <v>155</v>
      </c>
      <c r="V9" s="211"/>
    </row>
    <row r="10" spans="1:22" ht="39" customHeight="1">
      <c r="B10" s="231"/>
      <c r="D10" s="247" t="s">
        <v>119</v>
      </c>
      <c r="E10" s="10"/>
      <c r="F10" s="242" t="s">
        <v>119</v>
      </c>
      <c r="G10" s="242" t="s">
        <v>156</v>
      </c>
      <c r="H10" s="10"/>
      <c r="I10" s="242" t="s">
        <v>119</v>
      </c>
      <c r="J10" s="242" t="s">
        <v>156</v>
      </c>
      <c r="K10" s="242" t="s">
        <v>119</v>
      </c>
      <c r="L10" s="242" t="s">
        <v>157</v>
      </c>
      <c r="M10" s="242" t="s">
        <v>119</v>
      </c>
      <c r="N10" s="242" t="s">
        <v>157</v>
      </c>
      <c r="O10" s="242" t="s">
        <v>119</v>
      </c>
      <c r="P10" s="242" t="s">
        <v>157</v>
      </c>
      <c r="Q10" s="242" t="s">
        <v>119</v>
      </c>
      <c r="R10" s="242" t="s">
        <v>157</v>
      </c>
      <c r="S10" s="242" t="s">
        <v>119</v>
      </c>
      <c r="T10" s="242" t="s">
        <v>157</v>
      </c>
      <c r="U10" s="242" t="s">
        <v>119</v>
      </c>
      <c r="V10" s="248" t="s">
        <v>157</v>
      </c>
    </row>
    <row r="11" spans="1:22" ht="8.5" customHeight="1"/>
    <row r="12" spans="1:22">
      <c r="B12" s="107" t="s">
        <v>88</v>
      </c>
      <c r="D12" s="130">
        <v>469968</v>
      </c>
      <c r="F12" s="40">
        <v>3170</v>
      </c>
      <c r="G12" s="110">
        <v>0.67451400946447415</v>
      </c>
      <c r="I12" s="40">
        <v>3329</v>
      </c>
      <c r="J12" s="110">
        <v>0.70834610016001087</v>
      </c>
      <c r="K12" s="40">
        <v>2950</v>
      </c>
      <c r="L12" s="109">
        <v>88.615199759687584</v>
      </c>
      <c r="M12" s="108">
        <v>45</v>
      </c>
      <c r="N12" s="109">
        <v>1.3517572844698109</v>
      </c>
      <c r="O12" s="108">
        <v>1</v>
      </c>
      <c r="P12" s="109">
        <v>3.0039050765995799E-2</v>
      </c>
      <c r="Q12" s="108">
        <v>295</v>
      </c>
      <c r="R12" s="109">
        <v>8.8615199759687595</v>
      </c>
      <c r="S12" s="108">
        <v>14</v>
      </c>
      <c r="T12" s="109">
        <v>0.42054671072394112</v>
      </c>
      <c r="U12" s="108">
        <v>24</v>
      </c>
      <c r="V12" s="110">
        <v>0.72093721838389901</v>
      </c>
    </row>
    <row r="13" spans="1:22">
      <c r="B13" s="111" t="s">
        <v>89</v>
      </c>
      <c r="D13" s="131">
        <v>63180</v>
      </c>
      <c r="F13" s="42">
        <v>1149</v>
      </c>
      <c r="G13" s="114">
        <v>1.8186134852801521</v>
      </c>
      <c r="I13" s="42">
        <v>703</v>
      </c>
      <c r="J13" s="114">
        <v>1.1126938904716679</v>
      </c>
      <c r="K13" s="42">
        <v>654</v>
      </c>
      <c r="L13" s="113">
        <v>93.02987197724039</v>
      </c>
      <c r="M13" s="112">
        <v>14</v>
      </c>
      <c r="N13" s="113">
        <v>1.9914651493598861</v>
      </c>
      <c r="O13" s="112">
        <v>0</v>
      </c>
      <c r="P13" s="113">
        <v>0</v>
      </c>
      <c r="Q13" s="112">
        <v>12</v>
      </c>
      <c r="R13" s="113">
        <v>1.70697012802276</v>
      </c>
      <c r="S13" s="112">
        <v>10</v>
      </c>
      <c r="T13" s="113">
        <v>1.4224751066856329</v>
      </c>
      <c r="U13" s="112">
        <v>13</v>
      </c>
      <c r="V13" s="114">
        <v>1.8492176386913231</v>
      </c>
    </row>
    <row r="14" spans="1:22">
      <c r="B14" s="111" t="s">
        <v>90</v>
      </c>
      <c r="D14" s="131">
        <v>50826</v>
      </c>
      <c r="F14" s="42">
        <v>675</v>
      </c>
      <c r="G14" s="114">
        <v>1.328060441506316</v>
      </c>
      <c r="I14" s="42">
        <v>606</v>
      </c>
      <c r="J14" s="114">
        <v>1.1923031519301139</v>
      </c>
      <c r="K14" s="42">
        <v>466</v>
      </c>
      <c r="L14" s="113">
        <v>76.897689768976889</v>
      </c>
      <c r="M14" s="112">
        <v>2</v>
      </c>
      <c r="N14" s="113">
        <v>0.33003300330032997</v>
      </c>
      <c r="O14" s="112">
        <v>0</v>
      </c>
      <c r="P14" s="113">
        <v>0</v>
      </c>
      <c r="Q14" s="112">
        <v>21</v>
      </c>
      <c r="R14" s="113">
        <v>3.4653465346534662</v>
      </c>
      <c r="S14" s="112">
        <v>1</v>
      </c>
      <c r="T14" s="113">
        <v>0.16501650165016499</v>
      </c>
      <c r="U14" s="112">
        <v>116</v>
      </c>
      <c r="V14" s="114">
        <v>19.14191419141914</v>
      </c>
    </row>
    <row r="15" spans="1:22">
      <c r="B15" s="111" t="s">
        <v>91</v>
      </c>
      <c r="D15" s="131">
        <v>50682</v>
      </c>
      <c r="F15" s="42">
        <v>729</v>
      </c>
      <c r="G15" s="114">
        <v>1.438380490114834</v>
      </c>
      <c r="I15" s="42">
        <v>493</v>
      </c>
      <c r="J15" s="114">
        <v>0.97273193638767219</v>
      </c>
      <c r="K15" s="42">
        <v>434</v>
      </c>
      <c r="L15" s="113">
        <v>88.032454361054775</v>
      </c>
      <c r="M15" s="112">
        <v>16</v>
      </c>
      <c r="N15" s="113">
        <v>3.2454361054766729</v>
      </c>
      <c r="O15" s="112">
        <v>0</v>
      </c>
      <c r="P15" s="113">
        <v>0</v>
      </c>
      <c r="Q15" s="112">
        <v>3</v>
      </c>
      <c r="R15" s="113">
        <v>0.6085192697768762</v>
      </c>
      <c r="S15" s="112">
        <v>18</v>
      </c>
      <c r="T15" s="113">
        <v>3.6511156186612581</v>
      </c>
      <c r="U15" s="112">
        <v>22</v>
      </c>
      <c r="V15" s="114">
        <v>4.4624746450304258</v>
      </c>
    </row>
    <row r="16" spans="1:22">
      <c r="B16" s="111" t="s">
        <v>92</v>
      </c>
      <c r="D16" s="131">
        <v>86500</v>
      </c>
      <c r="F16" s="42">
        <v>2004</v>
      </c>
      <c r="G16" s="114">
        <v>2.3167630057803472</v>
      </c>
      <c r="I16" s="42">
        <v>1283</v>
      </c>
      <c r="J16" s="114">
        <v>1.483236994219653</v>
      </c>
      <c r="K16" s="42">
        <v>663</v>
      </c>
      <c r="L16" s="113">
        <v>51.675759937646127</v>
      </c>
      <c r="M16" s="112">
        <v>7</v>
      </c>
      <c r="N16" s="113">
        <v>0.54559625876851137</v>
      </c>
      <c r="O16" s="112">
        <v>0</v>
      </c>
      <c r="P16" s="113">
        <v>0</v>
      </c>
      <c r="Q16" s="112">
        <v>421</v>
      </c>
      <c r="R16" s="113">
        <v>32.813717848791903</v>
      </c>
      <c r="S16" s="112">
        <v>135</v>
      </c>
      <c r="T16" s="113">
        <v>10.522213561964151</v>
      </c>
      <c r="U16" s="112">
        <v>57</v>
      </c>
      <c r="V16" s="114">
        <v>4.4427123928293071</v>
      </c>
    </row>
    <row r="17" spans="2:22">
      <c r="B17" s="111" t="s">
        <v>93</v>
      </c>
      <c r="D17" s="131">
        <v>25962</v>
      </c>
      <c r="F17" s="42">
        <v>363</v>
      </c>
      <c r="G17" s="114">
        <v>1.3981973653801709</v>
      </c>
      <c r="I17" s="42">
        <v>255</v>
      </c>
      <c r="J17" s="114">
        <v>0.98220476080425234</v>
      </c>
      <c r="K17" s="42">
        <v>204</v>
      </c>
      <c r="L17" s="113">
        <v>80</v>
      </c>
      <c r="M17" s="112">
        <v>8</v>
      </c>
      <c r="N17" s="113">
        <v>3.1372549019607838</v>
      </c>
      <c r="O17" s="112">
        <v>0</v>
      </c>
      <c r="P17" s="113">
        <v>0</v>
      </c>
      <c r="Q17" s="112">
        <v>35</v>
      </c>
      <c r="R17" s="113">
        <v>13.725490196078431</v>
      </c>
      <c r="S17" s="112">
        <v>0</v>
      </c>
      <c r="T17" s="113">
        <v>0</v>
      </c>
      <c r="U17" s="112">
        <v>8</v>
      </c>
      <c r="V17" s="114">
        <v>3.1372549019607838</v>
      </c>
    </row>
    <row r="18" spans="2:22">
      <c r="B18" s="111" t="s">
        <v>95</v>
      </c>
      <c r="D18" s="131">
        <v>105282</v>
      </c>
      <c r="F18" s="42">
        <v>1460</v>
      </c>
      <c r="G18" s="114">
        <v>1.3867517714329141</v>
      </c>
      <c r="I18" s="42">
        <v>1189</v>
      </c>
      <c r="J18" s="114">
        <v>1.1293478467354341</v>
      </c>
      <c r="K18" s="42">
        <v>934</v>
      </c>
      <c r="L18" s="113">
        <v>78.553406223717417</v>
      </c>
      <c r="M18" s="112">
        <v>26</v>
      </c>
      <c r="N18" s="113">
        <v>2.186711522287637</v>
      </c>
      <c r="O18" s="112">
        <v>6</v>
      </c>
      <c r="P18" s="113">
        <v>0.50462573591253157</v>
      </c>
      <c r="Q18" s="112">
        <v>20</v>
      </c>
      <c r="R18" s="113">
        <v>1.6820857863751051</v>
      </c>
      <c r="S18" s="112">
        <v>0</v>
      </c>
      <c r="T18" s="113">
        <v>0</v>
      </c>
      <c r="U18" s="112">
        <v>203</v>
      </c>
      <c r="V18" s="114">
        <v>17.073170731707322</v>
      </c>
    </row>
    <row r="19" spans="2:22">
      <c r="B19" s="111" t="s">
        <v>94</v>
      </c>
      <c r="D19" s="131">
        <v>161679</v>
      </c>
      <c r="F19" s="42">
        <v>1606</v>
      </c>
      <c r="G19" s="114">
        <v>0.99332628232485354</v>
      </c>
      <c r="I19" s="42">
        <v>1425</v>
      </c>
      <c r="J19" s="114">
        <v>0.88137605997068258</v>
      </c>
      <c r="K19" s="42">
        <v>1342</v>
      </c>
      <c r="L19" s="113">
        <v>94.175438596491219</v>
      </c>
      <c r="M19" s="112">
        <v>32</v>
      </c>
      <c r="N19" s="113">
        <v>2.2456140350877192</v>
      </c>
      <c r="O19" s="112">
        <v>0</v>
      </c>
      <c r="P19" s="113">
        <v>0</v>
      </c>
      <c r="Q19" s="112">
        <v>2</v>
      </c>
      <c r="R19" s="113">
        <v>0.14035087719298239</v>
      </c>
      <c r="S19" s="112">
        <v>0</v>
      </c>
      <c r="T19" s="113">
        <v>0</v>
      </c>
      <c r="U19" s="112">
        <v>49</v>
      </c>
      <c r="V19" s="114">
        <v>3.4385964912280702</v>
      </c>
    </row>
    <row r="20" spans="2:22">
      <c r="B20" s="111" t="s">
        <v>96</v>
      </c>
      <c r="D20" s="131">
        <v>431467</v>
      </c>
      <c r="F20" s="42">
        <v>6309</v>
      </c>
      <c r="G20" s="114">
        <v>1.462220749211411</v>
      </c>
      <c r="I20" s="42">
        <v>4480</v>
      </c>
      <c r="J20" s="114">
        <v>1.038318110075626</v>
      </c>
      <c r="K20" s="42">
        <v>3070</v>
      </c>
      <c r="L20" s="113">
        <v>68.526785714285708</v>
      </c>
      <c r="M20" s="112">
        <v>57</v>
      </c>
      <c r="N20" s="113">
        <v>1.272321428571429</v>
      </c>
      <c r="O20" s="112">
        <v>747</v>
      </c>
      <c r="P20" s="113">
        <v>16.674107142857139</v>
      </c>
      <c r="Q20" s="112">
        <v>3</v>
      </c>
      <c r="R20" s="113">
        <v>6.6964285714285712E-2</v>
      </c>
      <c r="S20" s="112">
        <v>308</v>
      </c>
      <c r="T20" s="113">
        <v>6.8750000000000009</v>
      </c>
      <c r="U20" s="112">
        <v>295</v>
      </c>
      <c r="V20" s="114">
        <v>6.5848214285714288</v>
      </c>
    </row>
    <row r="21" spans="2:22">
      <c r="B21" s="111" t="s">
        <v>97</v>
      </c>
      <c r="D21" s="131">
        <v>245572</v>
      </c>
      <c r="F21" s="42">
        <v>6549</v>
      </c>
      <c r="G21" s="114">
        <v>2.66683498118678</v>
      </c>
      <c r="I21" s="42">
        <v>2109</v>
      </c>
      <c r="J21" s="114">
        <v>0.85881126512794614</v>
      </c>
      <c r="K21" s="42">
        <v>1887</v>
      </c>
      <c r="L21" s="113">
        <v>89.473684210526315</v>
      </c>
      <c r="M21" s="112">
        <v>68</v>
      </c>
      <c r="N21" s="113">
        <v>3.2242769084874352</v>
      </c>
      <c r="O21" s="112">
        <v>0</v>
      </c>
      <c r="P21" s="113">
        <v>0</v>
      </c>
      <c r="Q21" s="112">
        <v>32</v>
      </c>
      <c r="R21" s="113">
        <v>1.5173067804646749</v>
      </c>
      <c r="S21" s="112">
        <v>97</v>
      </c>
      <c r="T21" s="113">
        <v>4.5993361782835462</v>
      </c>
      <c r="U21" s="112">
        <v>25</v>
      </c>
      <c r="V21" s="114">
        <v>1.185395922238027</v>
      </c>
    </row>
    <row r="22" spans="2:22">
      <c r="B22" s="111" t="s">
        <v>98</v>
      </c>
      <c r="D22" s="131">
        <v>62191</v>
      </c>
      <c r="F22" s="42">
        <v>811</v>
      </c>
      <c r="G22" s="114">
        <v>1.30404720940329</v>
      </c>
      <c r="I22" s="42">
        <v>639</v>
      </c>
      <c r="J22" s="114">
        <v>1.027479860429966</v>
      </c>
      <c r="K22" s="42">
        <v>532</v>
      </c>
      <c r="L22" s="113">
        <v>83.255086071987478</v>
      </c>
      <c r="M22" s="112">
        <v>9</v>
      </c>
      <c r="N22" s="113">
        <v>1.408450704225352</v>
      </c>
      <c r="O22" s="112">
        <v>0</v>
      </c>
      <c r="P22" s="113">
        <v>0</v>
      </c>
      <c r="Q22" s="112">
        <v>14</v>
      </c>
      <c r="R22" s="113">
        <v>2.1909233176838812</v>
      </c>
      <c r="S22" s="112">
        <v>4</v>
      </c>
      <c r="T22" s="113">
        <v>0.6259780907668232</v>
      </c>
      <c r="U22" s="112">
        <v>80</v>
      </c>
      <c r="V22" s="114">
        <v>12.519561815336459</v>
      </c>
    </row>
    <row r="23" spans="2:22">
      <c r="B23" s="111" t="s">
        <v>99</v>
      </c>
      <c r="D23" s="131">
        <v>103578</v>
      </c>
      <c r="F23" s="42">
        <v>1809</v>
      </c>
      <c r="G23" s="114">
        <v>1.7465098766147249</v>
      </c>
      <c r="I23" s="42">
        <v>975</v>
      </c>
      <c r="J23" s="114">
        <v>0.94131958524010895</v>
      </c>
      <c r="K23" s="42">
        <v>943</v>
      </c>
      <c r="L23" s="113">
        <v>96.717948717948715</v>
      </c>
      <c r="M23" s="112">
        <v>20</v>
      </c>
      <c r="N23" s="113">
        <v>2.0512820512820511</v>
      </c>
      <c r="O23" s="112">
        <v>0</v>
      </c>
      <c r="P23" s="113">
        <v>0</v>
      </c>
      <c r="Q23" s="112">
        <v>2</v>
      </c>
      <c r="R23" s="113">
        <v>0.20512820512820509</v>
      </c>
      <c r="S23" s="112">
        <v>0</v>
      </c>
      <c r="T23" s="113">
        <v>0</v>
      </c>
      <c r="U23" s="112">
        <v>10</v>
      </c>
      <c r="V23" s="114">
        <v>1.025641025641026</v>
      </c>
    </row>
    <row r="24" spans="2:22">
      <c r="B24" s="111" t="s">
        <v>100</v>
      </c>
      <c r="D24" s="131">
        <v>291542</v>
      </c>
      <c r="F24" s="42">
        <v>6313</v>
      </c>
      <c r="G24" s="114">
        <v>2.1653826892866208</v>
      </c>
      <c r="I24" s="42">
        <v>2642</v>
      </c>
      <c r="J24" s="114">
        <v>0.90621591400209911</v>
      </c>
      <c r="K24" s="42">
        <v>1890</v>
      </c>
      <c r="L24" s="113">
        <v>71.536714610143832</v>
      </c>
      <c r="M24" s="112">
        <v>118</v>
      </c>
      <c r="N24" s="113">
        <v>4.4663133989401969</v>
      </c>
      <c r="O24" s="112">
        <v>0</v>
      </c>
      <c r="P24" s="113">
        <v>0</v>
      </c>
      <c r="Q24" s="112">
        <v>23</v>
      </c>
      <c r="R24" s="113">
        <v>0.87055261165783493</v>
      </c>
      <c r="S24" s="112">
        <v>0</v>
      </c>
      <c r="T24" s="113">
        <v>0</v>
      </c>
      <c r="U24" s="112">
        <v>611</v>
      </c>
      <c r="V24" s="114">
        <v>23.126419379258142</v>
      </c>
    </row>
    <row r="25" spans="2:22">
      <c r="B25" s="111" t="s">
        <v>101</v>
      </c>
      <c r="D25" s="131">
        <v>76046</v>
      </c>
      <c r="F25" s="42">
        <v>1545</v>
      </c>
      <c r="G25" s="114">
        <v>2.0316650448412799</v>
      </c>
      <c r="I25" s="42">
        <v>736</v>
      </c>
      <c r="J25" s="114">
        <v>0.96783525760723765</v>
      </c>
      <c r="K25" s="42">
        <v>469</v>
      </c>
      <c r="L25" s="113">
        <v>63.722826086956523</v>
      </c>
      <c r="M25" s="112">
        <v>7</v>
      </c>
      <c r="N25" s="113">
        <v>0.95108695652173925</v>
      </c>
      <c r="O25" s="112">
        <v>9</v>
      </c>
      <c r="P25" s="113">
        <v>1.222826086956522</v>
      </c>
      <c r="Q25" s="112">
        <v>148</v>
      </c>
      <c r="R25" s="113">
        <v>20.10869565217391</v>
      </c>
      <c r="S25" s="112">
        <v>51</v>
      </c>
      <c r="T25" s="113">
        <v>6.929347826086957</v>
      </c>
      <c r="U25" s="112">
        <v>52</v>
      </c>
      <c r="V25" s="114">
        <v>7.0652173913043477</v>
      </c>
    </row>
    <row r="26" spans="2:22">
      <c r="B26" s="111" t="s">
        <v>102</v>
      </c>
      <c r="D26" s="131">
        <v>24295</v>
      </c>
      <c r="F26" s="42">
        <v>365</v>
      </c>
      <c r="G26" s="114">
        <v>1.50236674212801</v>
      </c>
      <c r="I26" s="42">
        <v>237</v>
      </c>
      <c r="J26" s="114">
        <v>0.97550936406668032</v>
      </c>
      <c r="K26" s="42">
        <v>234</v>
      </c>
      <c r="L26" s="113">
        <v>98.734177215189874</v>
      </c>
      <c r="M26" s="112">
        <v>2</v>
      </c>
      <c r="N26" s="113">
        <v>0.8438818565400843</v>
      </c>
      <c r="O26" s="112">
        <v>0</v>
      </c>
      <c r="P26" s="113">
        <v>0</v>
      </c>
      <c r="Q26" s="112">
        <v>0</v>
      </c>
      <c r="R26" s="113">
        <v>0</v>
      </c>
      <c r="S26" s="112">
        <v>0</v>
      </c>
      <c r="T26" s="113">
        <v>0</v>
      </c>
      <c r="U26" s="112">
        <v>1</v>
      </c>
      <c r="V26" s="114">
        <v>0.42194092827004209</v>
      </c>
    </row>
    <row r="27" spans="2:22">
      <c r="B27" s="111" t="s">
        <v>103</v>
      </c>
      <c r="D27" s="131">
        <v>122230</v>
      </c>
      <c r="F27" s="42">
        <v>1744</v>
      </c>
      <c r="G27" s="114">
        <v>1.42681829338133</v>
      </c>
      <c r="I27" s="42">
        <v>1099</v>
      </c>
      <c r="J27" s="114">
        <v>0.89912460116174431</v>
      </c>
      <c r="K27" s="42">
        <v>1029</v>
      </c>
      <c r="L27" s="113">
        <v>93.630573248407643</v>
      </c>
      <c r="M27" s="112">
        <v>36</v>
      </c>
      <c r="N27" s="113">
        <v>3.2757051865332119</v>
      </c>
      <c r="O27" s="112">
        <v>0</v>
      </c>
      <c r="P27" s="113">
        <v>0</v>
      </c>
      <c r="Q27" s="112">
        <v>8</v>
      </c>
      <c r="R27" s="113">
        <v>0.72793448589626941</v>
      </c>
      <c r="S27" s="112">
        <v>22</v>
      </c>
      <c r="T27" s="113">
        <v>2.0018198362147408</v>
      </c>
      <c r="U27" s="112">
        <v>4</v>
      </c>
      <c r="V27" s="114">
        <v>0.36396724294813471</v>
      </c>
    </row>
    <row r="28" spans="2:22">
      <c r="B28" s="111" t="s">
        <v>104</v>
      </c>
      <c r="D28" s="131">
        <v>15311</v>
      </c>
      <c r="F28" s="42">
        <v>336</v>
      </c>
      <c r="G28" s="114">
        <v>2.1945006857814642</v>
      </c>
      <c r="I28" s="42">
        <v>225</v>
      </c>
      <c r="J28" s="114">
        <v>1.4695317092286591</v>
      </c>
      <c r="K28" s="42">
        <v>50</v>
      </c>
      <c r="L28" s="113">
        <v>22.222222222222221</v>
      </c>
      <c r="M28" s="112">
        <v>6</v>
      </c>
      <c r="N28" s="113">
        <v>2.666666666666667</v>
      </c>
      <c r="O28" s="112">
        <v>120</v>
      </c>
      <c r="P28" s="113">
        <v>53.333333333333343</v>
      </c>
      <c r="Q28" s="112">
        <v>0</v>
      </c>
      <c r="R28" s="113">
        <v>0</v>
      </c>
      <c r="S28" s="112">
        <v>0</v>
      </c>
      <c r="T28" s="113">
        <v>0</v>
      </c>
      <c r="U28" s="112">
        <v>49</v>
      </c>
      <c r="V28" s="114">
        <v>21.777777777777779</v>
      </c>
    </row>
    <row r="29" spans="2:22">
      <c r="B29" s="111" t="s">
        <v>105</v>
      </c>
      <c r="D29" s="131">
        <v>2534</v>
      </c>
      <c r="F29" s="42">
        <v>41</v>
      </c>
      <c r="G29" s="114">
        <v>1.617995264404104</v>
      </c>
      <c r="I29" s="42">
        <v>23</v>
      </c>
      <c r="J29" s="114">
        <v>0.90765588003157061</v>
      </c>
      <c r="K29" s="42">
        <v>10</v>
      </c>
      <c r="L29" s="113">
        <v>43.478260869565219</v>
      </c>
      <c r="M29" s="112">
        <v>0</v>
      </c>
      <c r="N29" s="113">
        <v>0</v>
      </c>
      <c r="O29" s="112">
        <v>2</v>
      </c>
      <c r="P29" s="113">
        <v>8.695652173913043</v>
      </c>
      <c r="Q29" s="112">
        <v>7</v>
      </c>
      <c r="R29" s="113">
        <v>30.434782608695659</v>
      </c>
      <c r="S29" s="112">
        <v>0</v>
      </c>
      <c r="T29" s="113">
        <v>0</v>
      </c>
      <c r="U29" s="112">
        <v>4</v>
      </c>
      <c r="V29" s="114">
        <v>17.39130434782609</v>
      </c>
    </row>
    <row r="30" spans="2:22">
      <c r="B30" s="115" t="s">
        <v>106</v>
      </c>
      <c r="D30" s="132">
        <v>3397</v>
      </c>
      <c r="F30" s="44">
        <v>51</v>
      </c>
      <c r="G30" s="118">
        <v>1.5013246982631729</v>
      </c>
      <c r="I30" s="44">
        <v>30</v>
      </c>
      <c r="J30" s="118">
        <v>0.88313217544892553</v>
      </c>
      <c r="K30" s="44">
        <v>18</v>
      </c>
      <c r="L30" s="117">
        <v>60</v>
      </c>
      <c r="M30" s="116">
        <v>4</v>
      </c>
      <c r="N30" s="117">
        <v>13.33333333333333</v>
      </c>
      <c r="O30" s="116">
        <v>0</v>
      </c>
      <c r="P30" s="117">
        <v>0</v>
      </c>
      <c r="Q30" s="116">
        <v>7</v>
      </c>
      <c r="R30" s="117">
        <v>23.333333333333329</v>
      </c>
      <c r="S30" s="116">
        <v>1</v>
      </c>
      <c r="T30" s="117">
        <v>3.333333333333333</v>
      </c>
      <c r="U30" s="116">
        <v>0</v>
      </c>
      <c r="V30" s="118">
        <v>0</v>
      </c>
    </row>
    <row r="31" spans="2:22" ht="8" customHeight="1"/>
    <row r="32" spans="2:22">
      <c r="B32" s="119" t="s">
        <v>49</v>
      </c>
      <c r="D32" s="133">
        <v>2392242</v>
      </c>
      <c r="F32" s="120">
        <v>37029</v>
      </c>
      <c r="G32" s="123">
        <v>1.5478785173071949</v>
      </c>
      <c r="I32" s="120">
        <v>22478</v>
      </c>
      <c r="J32" s="123">
        <v>0.93962065710743303</v>
      </c>
      <c r="K32" s="120">
        <v>17779</v>
      </c>
      <c r="L32" s="122">
        <v>79.095115223774357</v>
      </c>
      <c r="M32" s="121">
        <v>477</v>
      </c>
      <c r="N32" s="122">
        <v>2.1220749176973039</v>
      </c>
      <c r="O32" s="121">
        <v>885</v>
      </c>
      <c r="P32" s="122">
        <v>3.937183023400658</v>
      </c>
      <c r="Q32" s="121">
        <v>1053</v>
      </c>
      <c r="R32" s="122">
        <v>4.6845804786902736</v>
      </c>
      <c r="S32" s="121">
        <v>661</v>
      </c>
      <c r="T32" s="122">
        <v>2.940653083014503</v>
      </c>
      <c r="U32" s="121">
        <v>1623</v>
      </c>
      <c r="V32" s="123">
        <v>7.2203932734229026</v>
      </c>
    </row>
    <row r="34" spans="2:22">
      <c r="B34" s="244" t="s">
        <v>158</v>
      </c>
      <c r="C34" s="202"/>
      <c r="D34" s="202"/>
      <c r="E34" s="202"/>
      <c r="F34" s="202"/>
      <c r="G34" s="202"/>
      <c r="H34" s="202"/>
      <c r="I34" s="202"/>
      <c r="J34" s="202"/>
      <c r="K34" s="202"/>
      <c r="L34" s="202"/>
      <c r="M34" s="202"/>
      <c r="N34" s="202"/>
      <c r="O34" s="202"/>
      <c r="P34" s="202"/>
      <c r="Q34" s="202"/>
      <c r="R34" s="202"/>
      <c r="S34" s="202"/>
      <c r="T34" s="202"/>
      <c r="U34" s="202"/>
      <c r="V34" s="202"/>
    </row>
    <row r="35" spans="2:22">
      <c r="B35" s="202"/>
      <c r="C35" s="202"/>
      <c r="D35" s="202"/>
      <c r="E35" s="202"/>
      <c r="F35" s="202"/>
      <c r="G35" s="202"/>
      <c r="H35" s="202"/>
      <c r="I35" s="202"/>
      <c r="J35" s="202"/>
      <c r="K35" s="202"/>
      <c r="L35" s="202"/>
      <c r="M35" s="202"/>
      <c r="N35" s="202"/>
      <c r="O35" s="202"/>
      <c r="P35" s="202"/>
      <c r="Q35" s="202"/>
      <c r="R35" s="202"/>
      <c r="S35" s="202"/>
      <c r="T35" s="202"/>
      <c r="U35" s="202"/>
      <c r="V35" s="202"/>
    </row>
  </sheetData>
  <mergeCells count="31">
    <mergeCell ref="A4:V4"/>
    <mergeCell ref="K10"/>
    <mergeCell ref="K8:V8"/>
    <mergeCell ref="O10"/>
    <mergeCell ref="D10"/>
    <mergeCell ref="F10"/>
    <mergeCell ref="J10"/>
    <mergeCell ref="P10"/>
    <mergeCell ref="R10"/>
    <mergeCell ref="B5:V5"/>
    <mergeCell ref="T10"/>
    <mergeCell ref="Q9:R9"/>
    <mergeCell ref="V10"/>
    <mergeCell ref="F8:G9"/>
    <mergeCell ref="U9:V9"/>
    <mergeCell ref="K9:L9"/>
    <mergeCell ref="G10"/>
    <mergeCell ref="M10"/>
    <mergeCell ref="Q10"/>
    <mergeCell ref="D7:D9"/>
    <mergeCell ref="B34:V35"/>
    <mergeCell ref="S10"/>
    <mergeCell ref="B7:B10"/>
    <mergeCell ref="L10"/>
    <mergeCell ref="N10"/>
    <mergeCell ref="I10"/>
    <mergeCell ref="I8:J9"/>
    <mergeCell ref="U10"/>
    <mergeCell ref="M9:N9"/>
    <mergeCell ref="O9:P9"/>
    <mergeCell ref="S9:T9"/>
  </mergeCells>
  <printOptions horizontalCentered="1" verticalCentered="1"/>
  <pageMargins left="0.27777777777777779" right="0.27777777777777779" top="0.27777777777777779" bottom="0.27777777777777779" header="0.1388888888888889" footer="0.1388888888888889"/>
  <pageSetup paperSize="9" scale="6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AC36"/>
  <sheetViews>
    <sheetView showGridLines="0" workbookViewId="0"/>
  </sheetViews>
  <sheetFormatPr baseColWidth="10" defaultColWidth="8.7265625" defaultRowHeight="14.5"/>
  <cols>
    <col min="1" max="1" width="0.7265625" customWidth="1"/>
    <col min="3" max="3" width="0.7265625" customWidth="1"/>
    <col min="6" max="6" width="0.7265625" customWidth="1"/>
    <col min="9" max="9" width="0.7265625" customWidth="1"/>
    <col min="12" max="12" width="0.7265625" customWidth="1"/>
    <col min="15" max="15" width="0.7265625" customWidth="1"/>
    <col min="18" max="18" width="0.7265625" customWidth="1"/>
    <col min="21" max="21" width="0.7265625" customWidth="1"/>
    <col min="24" max="24" width="0.7265625" customWidth="1"/>
    <col min="27" max="27" width="0.7265625" customWidth="1"/>
  </cols>
  <sheetData>
    <row r="2" spans="2:29" ht="49" customHeight="1"/>
    <row r="3" spans="2:29" ht="9" customHeight="1"/>
    <row r="4" spans="2:29" ht="21">
      <c r="B4" s="201" t="s">
        <v>18</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2:29" ht="23"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row>
    <row r="7" spans="2:29" ht="9" customHeight="1"/>
    <row r="8" spans="2:29" ht="23" customHeight="1">
      <c r="B8" s="204" t="s">
        <v>159</v>
      </c>
      <c r="D8" s="204" t="s">
        <v>160</v>
      </c>
      <c r="E8" s="210"/>
      <c r="F8" s="210"/>
      <c r="G8" s="210"/>
      <c r="H8" s="210"/>
      <c r="I8" s="210"/>
      <c r="J8" s="210"/>
      <c r="K8" s="210"/>
      <c r="L8" s="210"/>
      <c r="M8" s="210"/>
      <c r="N8" s="210"/>
      <c r="O8" s="210"/>
      <c r="P8" s="210"/>
      <c r="Q8" s="210"/>
      <c r="R8" s="210"/>
      <c r="S8" s="210"/>
      <c r="T8" s="210"/>
      <c r="U8" s="210"/>
      <c r="V8" s="210"/>
      <c r="W8" s="210"/>
      <c r="X8" s="210"/>
      <c r="Y8" s="210"/>
      <c r="Z8" s="211"/>
      <c r="AB8" s="204" t="s">
        <v>161</v>
      </c>
      <c r="AC8" s="206"/>
    </row>
    <row r="9" spans="2:29" ht="23" customHeight="1">
      <c r="B9" s="249"/>
      <c r="D9" s="204" t="s">
        <v>162</v>
      </c>
      <c r="E9" s="211"/>
      <c r="G9" s="204" t="s">
        <v>163</v>
      </c>
      <c r="H9" s="211"/>
      <c r="J9" s="204" t="s">
        <v>164</v>
      </c>
      <c r="K9" s="211"/>
      <c r="M9" s="204" t="s">
        <v>165</v>
      </c>
      <c r="N9" s="211"/>
      <c r="P9" s="204" t="s">
        <v>166</v>
      </c>
      <c r="Q9" s="211"/>
      <c r="S9" s="204" t="s">
        <v>167</v>
      </c>
      <c r="T9" s="211"/>
      <c r="V9" s="204" t="s">
        <v>168</v>
      </c>
      <c r="W9" s="211"/>
      <c r="Y9" s="204" t="s">
        <v>169</v>
      </c>
      <c r="Z9" s="211"/>
      <c r="AB9" s="207"/>
      <c r="AC9" s="209"/>
    </row>
    <row r="10" spans="2:29" ht="23" customHeight="1">
      <c r="B10" s="220"/>
      <c r="D10" s="4" t="s">
        <v>119</v>
      </c>
      <c r="E10" s="4" t="s">
        <v>170</v>
      </c>
      <c r="G10" s="4" t="s">
        <v>119</v>
      </c>
      <c r="H10" s="4" t="s">
        <v>170</v>
      </c>
      <c r="J10" s="4" t="s">
        <v>119</v>
      </c>
      <c r="K10" s="4" t="s">
        <v>170</v>
      </c>
      <c r="M10" s="4" t="s">
        <v>119</v>
      </c>
      <c r="N10" s="4" t="s">
        <v>170</v>
      </c>
      <c r="P10" s="4" t="s">
        <v>119</v>
      </c>
      <c r="Q10" s="4" t="s">
        <v>170</v>
      </c>
      <c r="S10" s="4" t="s">
        <v>119</v>
      </c>
      <c r="T10" s="4" t="s">
        <v>170</v>
      </c>
      <c r="V10" s="4" t="s">
        <v>119</v>
      </c>
      <c r="W10" s="4" t="s">
        <v>170</v>
      </c>
      <c r="Y10" s="4" t="s">
        <v>119</v>
      </c>
      <c r="Z10" s="4" t="s">
        <v>170</v>
      </c>
      <c r="AB10" s="4" t="s">
        <v>119</v>
      </c>
      <c r="AC10" s="4" t="s">
        <v>170</v>
      </c>
    </row>
    <row r="11" spans="2:29" ht="9" customHeight="1"/>
    <row r="12" spans="2:29" ht="23" customHeight="1">
      <c r="B12" s="29" t="s">
        <v>120</v>
      </c>
      <c r="D12" s="95">
        <v>2909</v>
      </c>
      <c r="E12" s="124">
        <f>IFERROR(D12/AB12*100,"-")</f>
        <v>0.19693368364827601</v>
      </c>
      <c r="G12" s="95">
        <v>53430</v>
      </c>
      <c r="H12" s="124">
        <f>IFERROR(G12/AB12*100,"-")</f>
        <v>3.617107843701405</v>
      </c>
      <c r="J12" s="95">
        <v>30454</v>
      </c>
      <c r="K12" s="124">
        <f>IFERROR(J12/AB12*100,"-")</f>
        <v>2.0616770030335503</v>
      </c>
      <c r="M12" s="95">
        <v>39086</v>
      </c>
      <c r="N12" s="124">
        <f>IFERROR(M12/AB12*100,"-")</f>
        <v>2.6460467373930965</v>
      </c>
      <c r="P12" s="95">
        <v>50072</v>
      </c>
      <c r="Q12" s="124">
        <f>IFERROR(P12/AB12*100,"-")</f>
        <v>3.3897777269290059</v>
      </c>
      <c r="S12" s="95">
        <v>87796</v>
      </c>
      <c r="T12" s="124">
        <f>IFERROR(S12/AB12*100,"-")</f>
        <v>5.9436196939099499</v>
      </c>
      <c r="V12" s="95">
        <v>324248</v>
      </c>
      <c r="W12" s="124">
        <f>IFERROR(V12/AB12*100,"-")</f>
        <v>21.950963580469647</v>
      </c>
      <c r="Y12" s="95">
        <v>889152</v>
      </c>
      <c r="Z12" s="124">
        <f>IFERROR(Y12/AB12*100,"-")</f>
        <v>60.193873730915072</v>
      </c>
      <c r="AB12" s="66">
        <f>D12+G12+J12+M12+P12+S12+V12+Y12</f>
        <v>1477147</v>
      </c>
      <c r="AC12" s="134">
        <f>E12+H12+K12+N12+Q12+T12+W12+Z12</f>
        <v>100</v>
      </c>
    </row>
    <row r="13" spans="2:29" ht="23" customHeight="1">
      <c r="B13" s="30" t="s">
        <v>121</v>
      </c>
      <c r="D13" s="87">
        <v>3755</v>
      </c>
      <c r="E13" s="126">
        <f>IFERROR(D13/AB13*100,"-")</f>
        <v>0.41033991006398246</v>
      </c>
      <c r="G13" s="87">
        <v>112666</v>
      </c>
      <c r="H13" s="126">
        <f>IFERROR(G13/AB13*100,"-")</f>
        <v>12.311945754265951</v>
      </c>
      <c r="J13" s="87">
        <v>49980</v>
      </c>
      <c r="K13" s="126">
        <f>IFERROR(J13/AB13*100,"-")</f>
        <v>5.4617280173096781</v>
      </c>
      <c r="M13" s="87">
        <v>50733</v>
      </c>
      <c r="N13" s="126">
        <f>IFERROR(M13/AB13*100,"-")</f>
        <v>5.5440145558657843</v>
      </c>
      <c r="P13" s="87">
        <v>54266</v>
      </c>
      <c r="Q13" s="126">
        <f>IFERROR(P13/AB13*100,"-")</f>
        <v>5.9300946896223889</v>
      </c>
      <c r="S13" s="87">
        <v>87439</v>
      </c>
      <c r="T13" s="126">
        <f>IFERROR(S13/AB13*100,"-")</f>
        <v>9.5551827952289106</v>
      </c>
      <c r="V13" s="87">
        <v>200607</v>
      </c>
      <c r="W13" s="126">
        <f>IFERROR(V13/AB13*100,"-")</f>
        <v>21.9219862418656</v>
      </c>
      <c r="Y13" s="87">
        <v>355649</v>
      </c>
      <c r="Z13" s="126">
        <f>IFERROR(Y13/AB13*100,"-")</f>
        <v>38.86470803577771</v>
      </c>
      <c r="AB13" s="135">
        <f>D13+G13+J13+M13+P13+S13+V13+Y13</f>
        <v>915095</v>
      </c>
      <c r="AC13" s="136">
        <f>E13+H13+K13+N13+Q13+T13+W13+Z13</f>
        <v>100.00000000000001</v>
      </c>
    </row>
    <row r="14" spans="2:29" ht="9" customHeight="1"/>
    <row r="15" spans="2:29" ht="23" customHeight="1">
      <c r="B15" s="31" t="s">
        <v>171</v>
      </c>
      <c r="D15" s="60">
        <f>D12+D13</f>
        <v>6664</v>
      </c>
      <c r="E15" s="137">
        <f>IFERROR(D15/AB15*100,"-")</f>
        <v>0.27856713493032892</v>
      </c>
      <c r="G15" s="60">
        <f>G12+G13</f>
        <v>166096</v>
      </c>
      <c r="H15" s="137">
        <f>IFERROR(G15/AB15*100,"-")</f>
        <v>6.943110270616434</v>
      </c>
      <c r="J15" s="60">
        <f>J12+J13</f>
        <v>80434</v>
      </c>
      <c r="K15" s="137">
        <f>IFERROR(J15/AB15*100,"-")</f>
        <v>3.3622852537494112</v>
      </c>
      <c r="M15" s="60">
        <f>M12+M13</f>
        <v>89819</v>
      </c>
      <c r="N15" s="137">
        <f>IFERROR(M15/AB15*100,"-")</f>
        <v>3.7545950618708308</v>
      </c>
      <c r="P15" s="60">
        <f>P12+P13</f>
        <v>104338</v>
      </c>
      <c r="Q15" s="137">
        <f>IFERROR(P15/AB15*100,"-")</f>
        <v>4.3615152647600031</v>
      </c>
      <c r="S15" s="60">
        <f>S12+S13</f>
        <v>175235</v>
      </c>
      <c r="T15" s="137">
        <f>IFERROR(S15/AB15*100,"-")</f>
        <v>7.3251368381626936</v>
      </c>
      <c r="V15" s="60">
        <f>V12+V13</f>
        <v>524855</v>
      </c>
      <c r="W15" s="137">
        <f>IFERROR(V15/AB15*100,"-")</f>
        <v>21.93987899217554</v>
      </c>
      <c r="Y15" s="60">
        <f>Y12+Y13</f>
        <v>1244801</v>
      </c>
      <c r="Z15" s="137">
        <f>IFERROR(Y15/AB15*100,"-")</f>
        <v>52.034911183734756</v>
      </c>
      <c r="AB15" s="60">
        <f>D15+G15+J15+M15+P15+S15+V15+Y15</f>
        <v>2392242</v>
      </c>
      <c r="AC15" s="137">
        <f>E15+H15+K15+N15+Q15+T15+W15+Z15</f>
        <v>100</v>
      </c>
    </row>
    <row r="36" spans="2:2">
      <c r="B36" s="32" t="s">
        <v>172</v>
      </c>
    </row>
  </sheetData>
  <mergeCells count="13">
    <mergeCell ref="B8:B10"/>
    <mergeCell ref="B5:AB5"/>
    <mergeCell ref="S9:T9"/>
    <mergeCell ref="B4:AC4"/>
    <mergeCell ref="D9:E9"/>
    <mergeCell ref="Y9:Z9"/>
    <mergeCell ref="J9:K9"/>
    <mergeCell ref="P9:Q9"/>
    <mergeCell ref="G9:H9"/>
    <mergeCell ref="V9:W9"/>
    <mergeCell ref="AB8:AC9"/>
    <mergeCell ref="D8:Z8"/>
    <mergeCell ref="M9:N9"/>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X30"/>
  <sheetViews>
    <sheetView showGridLines="0" workbookViewId="0"/>
  </sheetViews>
  <sheetFormatPr baseColWidth="10" defaultColWidth="8.7265625" defaultRowHeight="14.5"/>
  <cols>
    <col min="1" max="1" width="0.6328125" customWidth="1"/>
    <col min="2" max="2" width="32" customWidth="1"/>
    <col min="3" max="3" width="0.36328125" customWidth="1"/>
    <col min="4" max="5" width="12" customWidth="1"/>
    <col min="6" max="6" width="0.36328125" customWidth="1"/>
    <col min="7" max="7" width="0" hidden="1" customWidth="1"/>
    <col min="8" max="9" width="12" customWidth="1"/>
    <col min="10" max="10" width="0.36328125" customWidth="1"/>
    <col min="11" max="12" width="12" customWidth="1"/>
    <col min="13" max="13" width="0.36328125" customWidth="1"/>
    <col min="14" max="15" width="12" customWidth="1"/>
    <col min="16" max="16" width="0.36328125" customWidth="1"/>
    <col min="17" max="18" width="12" customWidth="1"/>
    <col min="19" max="19" width="0.36328125" customWidth="1"/>
    <col min="20" max="21" width="12" customWidth="1"/>
    <col min="22" max="22" width="0.36328125" customWidth="1"/>
    <col min="23" max="24" width="12" customWidth="1"/>
  </cols>
  <sheetData>
    <row r="1" spans="1:24" ht="10" customHeight="1"/>
    <row r="2" spans="1:24" ht="50" customHeight="1"/>
    <row r="3" spans="1:24" ht="3" customHeight="1"/>
    <row r="4" spans="1:24" ht="15" customHeight="1">
      <c r="A4" s="201" t="s">
        <v>173</v>
      </c>
      <c r="B4" s="202"/>
      <c r="C4" s="202"/>
      <c r="D4" s="202"/>
      <c r="E4" s="202"/>
      <c r="F4" s="202"/>
      <c r="G4" s="202"/>
      <c r="H4" s="202"/>
      <c r="I4" s="202"/>
      <c r="J4" s="202"/>
      <c r="K4" s="202"/>
      <c r="L4" s="202"/>
      <c r="M4" s="202"/>
      <c r="N4" s="202"/>
      <c r="O4" s="202"/>
      <c r="P4" s="202"/>
      <c r="Q4" s="202"/>
      <c r="R4" s="202"/>
      <c r="S4" s="202"/>
      <c r="T4" s="202"/>
      <c r="U4" s="202"/>
      <c r="V4" s="202"/>
    </row>
    <row r="5" spans="1:24" ht="15" customHeight="1">
      <c r="B5" s="203" t="s">
        <v>113</v>
      </c>
      <c r="C5" s="202"/>
      <c r="D5" s="202"/>
      <c r="E5" s="202"/>
      <c r="F5" s="202"/>
      <c r="G5" s="202"/>
      <c r="H5" s="202"/>
      <c r="I5" s="202"/>
      <c r="J5" s="202"/>
      <c r="K5" s="202"/>
      <c r="L5" s="202"/>
      <c r="M5" s="202"/>
      <c r="N5" s="202"/>
      <c r="O5" s="202"/>
      <c r="P5" s="202"/>
      <c r="Q5" s="202"/>
      <c r="R5" s="202"/>
      <c r="S5" s="202"/>
      <c r="T5" s="202"/>
      <c r="U5" s="202"/>
      <c r="V5" s="202"/>
    </row>
    <row r="6" spans="1:24" ht="4.5" customHeight="1"/>
    <row r="7" spans="1:24" ht="52.5" customHeight="1">
      <c r="B7" s="250" t="s">
        <v>114</v>
      </c>
      <c r="D7" s="251" t="s">
        <v>60</v>
      </c>
      <c r="E7" s="216"/>
      <c r="H7" s="251" t="s">
        <v>61</v>
      </c>
      <c r="I7" s="216"/>
      <c r="K7" s="251" t="s">
        <v>66</v>
      </c>
      <c r="L7" s="216"/>
      <c r="N7" s="251" t="s">
        <v>65</v>
      </c>
      <c r="O7" s="216"/>
      <c r="Q7" s="251" t="s">
        <v>64</v>
      </c>
      <c r="R7" s="216"/>
      <c r="T7" s="251" t="s">
        <v>174</v>
      </c>
      <c r="U7" s="216"/>
      <c r="W7" s="251" t="s">
        <v>62</v>
      </c>
      <c r="X7" s="216"/>
    </row>
    <row r="8" spans="1:24" ht="36" customHeight="1">
      <c r="B8" s="231"/>
      <c r="D8" s="20" t="s">
        <v>119</v>
      </c>
      <c r="E8" s="26" t="s">
        <v>128</v>
      </c>
      <c r="H8" s="20" t="s">
        <v>119</v>
      </c>
      <c r="I8" s="26" t="s">
        <v>175</v>
      </c>
      <c r="K8" s="20" t="s">
        <v>119</v>
      </c>
      <c r="L8" s="26" t="s">
        <v>176</v>
      </c>
      <c r="N8" s="20" t="s">
        <v>119</v>
      </c>
      <c r="O8" s="26" t="s">
        <v>176</v>
      </c>
      <c r="Q8" s="20" t="s">
        <v>119</v>
      </c>
      <c r="R8" s="26" t="s">
        <v>176</v>
      </c>
      <c r="T8" s="20" t="s">
        <v>119</v>
      </c>
      <c r="U8" s="26" t="s">
        <v>176</v>
      </c>
      <c r="W8" s="20" t="s">
        <v>119</v>
      </c>
      <c r="X8" s="26" t="s">
        <v>176</v>
      </c>
    </row>
    <row r="9" spans="1:24" ht="4.5" customHeight="1"/>
    <row r="10" spans="1:24">
      <c r="B10" s="107" t="s">
        <v>88</v>
      </c>
      <c r="D10" s="95">
        <v>469968</v>
      </c>
      <c r="E10" s="138">
        <v>19.645504091977319</v>
      </c>
      <c r="H10" s="95">
        <v>450182</v>
      </c>
      <c r="I10" s="138">
        <v>95.789926122629623</v>
      </c>
      <c r="K10" s="95">
        <v>89387</v>
      </c>
      <c r="L10" s="138">
        <v>19.85574723111986</v>
      </c>
      <c r="N10" s="95">
        <v>154297</v>
      </c>
      <c r="O10" s="138">
        <v>34.274360147673598</v>
      </c>
      <c r="Q10" s="95">
        <v>123019</v>
      </c>
      <c r="R10" s="138">
        <v>27.32650350302767</v>
      </c>
      <c r="T10" s="95">
        <v>366703</v>
      </c>
      <c r="U10" s="138">
        <v>81.456610881821135</v>
      </c>
      <c r="W10" s="95">
        <v>83479</v>
      </c>
      <c r="X10" s="138">
        <v>18.543389118178869</v>
      </c>
    </row>
    <row r="11" spans="1:24">
      <c r="B11" s="111" t="s">
        <v>89</v>
      </c>
      <c r="D11" s="72">
        <v>63180</v>
      </c>
      <c r="E11" s="139">
        <v>2.6410371525957661</v>
      </c>
      <c r="H11" s="72">
        <v>59360</v>
      </c>
      <c r="I11" s="139">
        <v>93.953782842671728</v>
      </c>
      <c r="K11" s="72">
        <v>15032</v>
      </c>
      <c r="L11" s="139">
        <v>25.323450134770891</v>
      </c>
      <c r="N11" s="72">
        <v>18251</v>
      </c>
      <c r="O11" s="139">
        <v>30.746293800539078</v>
      </c>
      <c r="Q11" s="72">
        <v>18242</v>
      </c>
      <c r="R11" s="139">
        <v>30.731132075471699</v>
      </c>
      <c r="T11" s="72">
        <v>51525</v>
      </c>
      <c r="U11" s="139">
        <v>86.800876010781664</v>
      </c>
      <c r="W11" s="72">
        <v>7835</v>
      </c>
      <c r="X11" s="139">
        <v>13.199123989218331</v>
      </c>
    </row>
    <row r="12" spans="1:24">
      <c r="B12" s="111" t="s">
        <v>90</v>
      </c>
      <c r="D12" s="72">
        <v>50826</v>
      </c>
      <c r="E12" s="139">
        <v>2.124617827126186</v>
      </c>
      <c r="H12" s="72">
        <v>44389</v>
      </c>
      <c r="I12" s="139">
        <v>87.335222130405697</v>
      </c>
      <c r="K12" s="72">
        <v>7433</v>
      </c>
      <c r="L12" s="139">
        <v>16.7451395616031</v>
      </c>
      <c r="N12" s="72">
        <v>11433</v>
      </c>
      <c r="O12" s="139">
        <v>25.75638108540404</v>
      </c>
      <c r="Q12" s="72">
        <v>16544</v>
      </c>
      <c r="R12" s="139">
        <v>37.270494942440699</v>
      </c>
      <c r="T12" s="72">
        <v>35410</v>
      </c>
      <c r="U12" s="139">
        <v>79.772015589447832</v>
      </c>
      <c r="W12" s="72">
        <v>8979</v>
      </c>
      <c r="X12" s="139">
        <v>20.22798441055216</v>
      </c>
    </row>
    <row r="13" spans="1:24">
      <c r="B13" s="111" t="s">
        <v>91</v>
      </c>
      <c r="D13" s="72">
        <v>50682</v>
      </c>
      <c r="E13" s="139">
        <v>2.1185983692285308</v>
      </c>
      <c r="H13" s="72">
        <v>49148</v>
      </c>
      <c r="I13" s="139">
        <v>96.973284400773451</v>
      </c>
      <c r="K13" s="72">
        <v>8950</v>
      </c>
      <c r="L13" s="139">
        <v>18.210303572881909</v>
      </c>
      <c r="N13" s="72">
        <v>12261</v>
      </c>
      <c r="O13" s="139">
        <v>24.947098559453082</v>
      </c>
      <c r="Q13" s="72">
        <v>17904</v>
      </c>
      <c r="R13" s="139">
        <v>36.428745828924882</v>
      </c>
      <c r="T13" s="72">
        <v>39115</v>
      </c>
      <c r="U13" s="139">
        <v>79.586147961259869</v>
      </c>
      <c r="W13" s="72">
        <v>10033</v>
      </c>
      <c r="X13" s="139">
        <v>20.413852038740131</v>
      </c>
    </row>
    <row r="14" spans="1:24">
      <c r="B14" s="111" t="s">
        <v>92</v>
      </c>
      <c r="D14" s="72">
        <v>86500</v>
      </c>
      <c r="E14" s="139">
        <v>3.6158549176880932</v>
      </c>
      <c r="H14" s="72">
        <v>84811</v>
      </c>
      <c r="I14" s="139">
        <v>98.047398843930637</v>
      </c>
      <c r="K14" s="72">
        <v>26087</v>
      </c>
      <c r="L14" s="139">
        <v>30.758981735859731</v>
      </c>
      <c r="N14" s="72">
        <v>27237</v>
      </c>
      <c r="O14" s="139">
        <v>32.114937920788577</v>
      </c>
      <c r="Q14" s="72">
        <v>22476</v>
      </c>
      <c r="R14" s="139">
        <v>26.501279315183169</v>
      </c>
      <c r="T14" s="72">
        <v>75800</v>
      </c>
      <c r="U14" s="139">
        <v>89.37519897183148</v>
      </c>
      <c r="W14" s="72">
        <v>9011</v>
      </c>
      <c r="X14" s="139">
        <v>10.62480102816852</v>
      </c>
    </row>
    <row r="15" spans="1:24">
      <c r="B15" s="111" t="s">
        <v>93</v>
      </c>
      <c r="D15" s="72">
        <v>25962</v>
      </c>
      <c r="E15" s="139">
        <v>1.0852580967978991</v>
      </c>
      <c r="H15" s="72">
        <v>25562</v>
      </c>
      <c r="I15" s="139">
        <v>98.45928664971882</v>
      </c>
      <c r="K15" s="72">
        <v>5290</v>
      </c>
      <c r="L15" s="139">
        <v>20.694781316015959</v>
      </c>
      <c r="N15" s="72">
        <v>8848</v>
      </c>
      <c r="O15" s="139">
        <v>34.613879978092477</v>
      </c>
      <c r="Q15" s="72">
        <v>6744</v>
      </c>
      <c r="R15" s="139">
        <v>26.382912135200691</v>
      </c>
      <c r="T15" s="72">
        <v>20882</v>
      </c>
      <c r="U15" s="139">
        <v>81.69157342930913</v>
      </c>
      <c r="W15" s="72">
        <v>4680</v>
      </c>
      <c r="X15" s="139">
        <v>18.30842657069087</v>
      </c>
    </row>
    <row r="16" spans="1:24">
      <c r="B16" s="111" t="s">
        <v>94</v>
      </c>
      <c r="D16" s="72">
        <v>161679</v>
      </c>
      <c r="E16" s="139">
        <v>6.7584717599640838</v>
      </c>
      <c r="H16" s="72">
        <v>158131</v>
      </c>
      <c r="I16" s="139">
        <v>97.805528238051949</v>
      </c>
      <c r="K16" s="72">
        <v>34444</v>
      </c>
      <c r="L16" s="139">
        <v>21.781940290012709</v>
      </c>
      <c r="N16" s="72">
        <v>42471</v>
      </c>
      <c r="O16" s="139">
        <v>26.858111312772319</v>
      </c>
      <c r="Q16" s="72">
        <v>51782</v>
      </c>
      <c r="R16" s="139">
        <v>32.746267335310598</v>
      </c>
      <c r="T16" s="72">
        <v>128697</v>
      </c>
      <c r="U16" s="139">
        <v>81.386318938095627</v>
      </c>
      <c r="W16" s="72">
        <v>29434</v>
      </c>
      <c r="X16" s="139">
        <v>18.613681061904369</v>
      </c>
    </row>
    <row r="17" spans="2:24">
      <c r="B17" s="111" t="s">
        <v>95</v>
      </c>
      <c r="D17" s="72">
        <v>105282</v>
      </c>
      <c r="E17" s="139">
        <v>4.4009761554224029</v>
      </c>
      <c r="H17" s="72">
        <v>102187</v>
      </c>
      <c r="I17" s="139">
        <v>97.0602762105583</v>
      </c>
      <c r="K17" s="72">
        <v>25702</v>
      </c>
      <c r="L17" s="139">
        <v>25.15192734887999</v>
      </c>
      <c r="N17" s="72">
        <v>27705</v>
      </c>
      <c r="O17" s="139">
        <v>27.112059263898541</v>
      </c>
      <c r="Q17" s="72">
        <v>32284</v>
      </c>
      <c r="R17" s="139">
        <v>31.59305978255551</v>
      </c>
      <c r="T17" s="72">
        <v>85691</v>
      </c>
      <c r="U17" s="139">
        <v>83.857046395334038</v>
      </c>
      <c r="W17" s="72">
        <v>16496</v>
      </c>
      <c r="X17" s="139">
        <v>16.142953604665951</v>
      </c>
    </row>
    <row r="18" spans="2:24">
      <c r="B18" s="111" t="s">
        <v>96</v>
      </c>
      <c r="D18" s="72">
        <v>431467</v>
      </c>
      <c r="E18" s="139">
        <v>18.03609333838299</v>
      </c>
      <c r="H18" s="72">
        <v>392779</v>
      </c>
      <c r="I18" s="139">
        <v>91.03338146370406</v>
      </c>
      <c r="K18" s="72">
        <v>50257</v>
      </c>
      <c r="L18" s="139">
        <v>12.79523599785121</v>
      </c>
      <c r="N18" s="72">
        <v>109036</v>
      </c>
      <c r="O18" s="139">
        <v>27.760139926014379</v>
      </c>
      <c r="Q18" s="72">
        <v>139532</v>
      </c>
      <c r="R18" s="139">
        <v>35.524302470345923</v>
      </c>
      <c r="T18" s="72">
        <v>298825</v>
      </c>
      <c r="U18" s="139">
        <v>76.079678394211498</v>
      </c>
      <c r="W18" s="72">
        <v>93954</v>
      </c>
      <c r="X18" s="139">
        <v>23.920321605788502</v>
      </c>
    </row>
    <row r="19" spans="2:24">
      <c r="B19" s="111" t="s">
        <v>97</v>
      </c>
      <c r="D19" s="72">
        <v>245572</v>
      </c>
      <c r="E19" s="139">
        <v>10.26534940863006</v>
      </c>
      <c r="H19" s="72">
        <v>226065</v>
      </c>
      <c r="I19" s="139">
        <v>92.056504813252332</v>
      </c>
      <c r="K19" s="72">
        <v>51085</v>
      </c>
      <c r="L19" s="139">
        <v>22.59748302479375</v>
      </c>
      <c r="N19" s="72">
        <v>73227</v>
      </c>
      <c r="O19" s="139">
        <v>32.392011147236417</v>
      </c>
      <c r="Q19" s="72">
        <v>70103</v>
      </c>
      <c r="R19" s="139">
        <v>31.010107712383601</v>
      </c>
      <c r="T19" s="72">
        <v>194415</v>
      </c>
      <c r="U19" s="139">
        <v>85.999601884413778</v>
      </c>
      <c r="W19" s="72">
        <v>31650</v>
      </c>
      <c r="X19" s="139">
        <v>14.00039811558622</v>
      </c>
    </row>
    <row r="20" spans="2:24">
      <c r="B20" s="111" t="s">
        <v>98</v>
      </c>
      <c r="D20" s="72">
        <v>62191</v>
      </c>
      <c r="E20" s="139">
        <v>2.599695181340349</v>
      </c>
      <c r="H20" s="72">
        <v>58814</v>
      </c>
      <c r="I20" s="139">
        <v>94.569953851843508</v>
      </c>
      <c r="K20" s="72">
        <v>13179</v>
      </c>
      <c r="L20" s="139">
        <v>22.407930084673719</v>
      </c>
      <c r="N20" s="72">
        <v>14121</v>
      </c>
      <c r="O20" s="139">
        <v>24.00958955350767</v>
      </c>
      <c r="Q20" s="72">
        <v>15354</v>
      </c>
      <c r="R20" s="139">
        <v>26.106029176726629</v>
      </c>
      <c r="T20" s="72">
        <v>42654</v>
      </c>
      <c r="U20" s="139">
        <v>72.523548814908011</v>
      </c>
      <c r="W20" s="72">
        <v>16160</v>
      </c>
      <c r="X20" s="139">
        <v>27.476451185091982</v>
      </c>
    </row>
    <row r="21" spans="2:24">
      <c r="B21" s="111" t="s">
        <v>99</v>
      </c>
      <c r="D21" s="72">
        <v>103578</v>
      </c>
      <c r="E21" s="139">
        <v>4.3297459036334951</v>
      </c>
      <c r="H21" s="72">
        <v>103546</v>
      </c>
      <c r="I21" s="139">
        <v>99.969105408484424</v>
      </c>
      <c r="K21" s="72">
        <v>27939</v>
      </c>
      <c r="L21" s="139">
        <v>26.98221080485968</v>
      </c>
      <c r="N21" s="72">
        <v>32700</v>
      </c>
      <c r="O21" s="139">
        <v>31.58016726865355</v>
      </c>
      <c r="Q21" s="72">
        <v>37350</v>
      </c>
      <c r="R21" s="139">
        <v>36.070924999517118</v>
      </c>
      <c r="T21" s="72">
        <v>97989</v>
      </c>
      <c r="U21" s="139">
        <v>94.633303073030334</v>
      </c>
      <c r="W21" s="72">
        <v>5557</v>
      </c>
      <c r="X21" s="139">
        <v>5.3666969269696558</v>
      </c>
    </row>
    <row r="22" spans="2:24">
      <c r="B22" s="111" t="s">
        <v>100</v>
      </c>
      <c r="D22" s="72">
        <v>291542</v>
      </c>
      <c r="E22" s="139">
        <v>12.186977738874241</v>
      </c>
      <c r="H22" s="72">
        <v>290810</v>
      </c>
      <c r="I22" s="139">
        <v>99.748921253198503</v>
      </c>
      <c r="K22" s="72">
        <v>73389</v>
      </c>
      <c r="L22" s="139">
        <v>25.23606478456724</v>
      </c>
      <c r="N22" s="72">
        <v>89295</v>
      </c>
      <c r="O22" s="139">
        <v>30.705615350228669</v>
      </c>
      <c r="Q22" s="72">
        <v>73176</v>
      </c>
      <c r="R22" s="139">
        <v>25.1628210859324</v>
      </c>
      <c r="T22" s="72">
        <v>235860</v>
      </c>
      <c r="U22" s="139">
        <v>81.104501220728309</v>
      </c>
      <c r="W22" s="72">
        <v>54950</v>
      </c>
      <c r="X22" s="139">
        <v>18.895498779271691</v>
      </c>
    </row>
    <row r="23" spans="2:24">
      <c r="B23" s="111" t="s">
        <v>101</v>
      </c>
      <c r="D23" s="72">
        <v>76046</v>
      </c>
      <c r="E23" s="139">
        <v>3.178858995034783</v>
      </c>
      <c r="H23" s="72">
        <v>70139</v>
      </c>
      <c r="I23" s="139">
        <v>92.232333061567999</v>
      </c>
      <c r="K23" s="72">
        <v>16051</v>
      </c>
      <c r="L23" s="139">
        <v>22.884557806641102</v>
      </c>
      <c r="N23" s="72">
        <v>21367</v>
      </c>
      <c r="O23" s="139">
        <v>30.463793324683841</v>
      </c>
      <c r="Q23" s="72">
        <v>21900</v>
      </c>
      <c r="R23" s="139">
        <v>31.22371291293004</v>
      </c>
      <c r="T23" s="72">
        <v>59318</v>
      </c>
      <c r="U23" s="139">
        <v>84.572064044254986</v>
      </c>
      <c r="W23" s="72">
        <v>10821</v>
      </c>
      <c r="X23" s="139">
        <v>15.427935955745021</v>
      </c>
    </row>
    <row r="24" spans="2:24">
      <c r="B24" s="111" t="s">
        <v>102</v>
      </c>
      <c r="D24" s="72">
        <v>24295</v>
      </c>
      <c r="E24" s="139">
        <v>1.015574511274361</v>
      </c>
      <c r="H24" s="72">
        <v>24208</v>
      </c>
      <c r="I24" s="139">
        <v>99.641901625848945</v>
      </c>
      <c r="K24" s="72">
        <v>3165</v>
      </c>
      <c r="L24" s="139">
        <v>13.074190350297419</v>
      </c>
      <c r="N24" s="72">
        <v>6595</v>
      </c>
      <c r="O24" s="139">
        <v>27.243060145406481</v>
      </c>
      <c r="Q24" s="72">
        <v>8047</v>
      </c>
      <c r="R24" s="139">
        <v>33.241077329808327</v>
      </c>
      <c r="T24" s="72">
        <v>17807</v>
      </c>
      <c r="U24" s="139">
        <v>73.558327825512222</v>
      </c>
      <c r="W24" s="72">
        <v>6401</v>
      </c>
      <c r="X24" s="139">
        <v>26.441672174487771</v>
      </c>
    </row>
    <row r="25" spans="2:24">
      <c r="B25" s="111" t="s">
        <v>103</v>
      </c>
      <c r="D25" s="72">
        <v>122230</v>
      </c>
      <c r="E25" s="139">
        <v>5.1094329085435337</v>
      </c>
      <c r="H25" s="72">
        <v>122083</v>
      </c>
      <c r="I25" s="139">
        <v>99.879734925959269</v>
      </c>
      <c r="K25" s="72">
        <v>19570</v>
      </c>
      <c r="L25" s="139">
        <v>16.03007789782361</v>
      </c>
      <c r="N25" s="72">
        <v>27578</v>
      </c>
      <c r="O25" s="139">
        <v>22.589549732559</v>
      </c>
      <c r="Q25" s="72">
        <v>41013</v>
      </c>
      <c r="R25" s="139">
        <v>33.594357936813481</v>
      </c>
      <c r="T25" s="72">
        <v>88161</v>
      </c>
      <c r="U25" s="139">
        <v>72.21398556719609</v>
      </c>
      <c r="W25" s="72">
        <v>33922</v>
      </c>
      <c r="X25" s="139">
        <v>27.78601443280391</v>
      </c>
    </row>
    <row r="26" spans="2:24">
      <c r="B26" s="111" t="s">
        <v>104</v>
      </c>
      <c r="D26" s="72">
        <v>15311</v>
      </c>
      <c r="E26" s="139">
        <v>0.64002722132627043</v>
      </c>
      <c r="H26" s="72">
        <v>15303</v>
      </c>
      <c r="I26" s="139">
        <v>99.947749983671869</v>
      </c>
      <c r="K26" s="72">
        <v>2235</v>
      </c>
      <c r="L26" s="139">
        <v>14.60497941580082</v>
      </c>
      <c r="N26" s="72">
        <v>4503</v>
      </c>
      <c r="O26" s="139">
        <v>29.42560282297589</v>
      </c>
      <c r="Q26" s="72">
        <v>3935</v>
      </c>
      <c r="R26" s="139">
        <v>25.713912304776841</v>
      </c>
      <c r="T26" s="72">
        <v>10673</v>
      </c>
      <c r="U26" s="139">
        <v>69.744494543553543</v>
      </c>
      <c r="W26" s="72">
        <v>4630</v>
      </c>
      <c r="X26" s="139">
        <v>30.25550545644645</v>
      </c>
    </row>
    <row r="27" spans="2:24">
      <c r="B27" s="111" t="s">
        <v>105</v>
      </c>
      <c r="D27" s="72">
        <v>2534</v>
      </c>
      <c r="E27" s="139">
        <v>0.105925738282331</v>
      </c>
      <c r="H27" s="72">
        <v>2485</v>
      </c>
      <c r="I27" s="139">
        <v>98.06629834254143</v>
      </c>
      <c r="K27" s="72">
        <v>439</v>
      </c>
      <c r="L27" s="139">
        <v>17.665995975855129</v>
      </c>
      <c r="N27" s="72">
        <v>609</v>
      </c>
      <c r="O27" s="139">
        <v>24.507042253521131</v>
      </c>
      <c r="Q27" s="72">
        <v>675</v>
      </c>
      <c r="R27" s="139">
        <v>27.162977867203221</v>
      </c>
      <c r="T27" s="72">
        <v>1723</v>
      </c>
      <c r="U27" s="139">
        <v>69.336016096579485</v>
      </c>
      <c r="W27" s="72">
        <v>762</v>
      </c>
      <c r="X27" s="139">
        <v>30.663983903420519</v>
      </c>
    </row>
    <row r="28" spans="2:24">
      <c r="B28" s="115" t="s">
        <v>106</v>
      </c>
      <c r="D28" s="87">
        <v>3397</v>
      </c>
      <c r="E28" s="140">
        <v>0.1420006838773</v>
      </c>
      <c r="H28" s="87">
        <v>3332</v>
      </c>
      <c r="I28" s="140">
        <v>98.086546953194002</v>
      </c>
      <c r="K28" s="87">
        <v>908</v>
      </c>
      <c r="L28" s="140">
        <v>27.250900360144058</v>
      </c>
      <c r="N28" s="87">
        <v>994</v>
      </c>
      <c r="O28" s="140">
        <v>29.831932773109241</v>
      </c>
      <c r="Q28" s="87">
        <v>709</v>
      </c>
      <c r="R28" s="140">
        <v>21.278511404561829</v>
      </c>
      <c r="T28" s="87">
        <v>2611</v>
      </c>
      <c r="U28" s="140">
        <v>78.361344537815128</v>
      </c>
      <c r="W28" s="87">
        <v>721</v>
      </c>
      <c r="X28" s="140">
        <v>21.638655462184879</v>
      </c>
    </row>
    <row r="29" spans="2:24" ht="8" customHeight="1"/>
    <row r="30" spans="2:24">
      <c r="B30" s="119" t="s">
        <v>49</v>
      </c>
      <c r="D30" s="120">
        <v>2392242</v>
      </c>
      <c r="E30" s="123">
        <v>100</v>
      </c>
      <c r="H30" s="120">
        <v>2283334</v>
      </c>
      <c r="I30" s="123">
        <v>95.447450550571389</v>
      </c>
      <c r="K30" s="120">
        <v>470542</v>
      </c>
      <c r="L30" s="123">
        <v>20.607672815278011</v>
      </c>
      <c r="N30" s="120">
        <v>682528</v>
      </c>
      <c r="O30" s="123">
        <v>29.891728498765399</v>
      </c>
      <c r="Q30" s="120">
        <v>700789</v>
      </c>
      <c r="R30" s="123">
        <v>30.691480090078809</v>
      </c>
      <c r="T30" s="120">
        <v>1853859</v>
      </c>
      <c r="U30" s="123">
        <v>81.190881404122223</v>
      </c>
      <c r="W30" s="120">
        <v>429475</v>
      </c>
      <c r="X30" s="123">
        <v>18.809118595877781</v>
      </c>
    </row>
  </sheetData>
  <mergeCells count="10">
    <mergeCell ref="B5:V5"/>
    <mergeCell ref="B7:B8"/>
    <mergeCell ref="A4:V4"/>
    <mergeCell ref="W7:X7"/>
    <mergeCell ref="K7:L7"/>
    <mergeCell ref="Q7:R7"/>
    <mergeCell ref="D7:E7"/>
    <mergeCell ref="T7:U7"/>
    <mergeCell ref="N7:O7"/>
    <mergeCell ref="H7:I7"/>
  </mergeCells>
  <printOptions horizontalCentered="1" verticalCentered="1"/>
  <pageMargins left="0.27777777777777779" right="0.27777777777777779" top="0.27777777777777779" bottom="0.27777777777777779" header="0.1388888888888889" footer="0.1388888888888889"/>
  <pageSetup paperSize="9"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N31"/>
  <sheetViews>
    <sheetView showGridLines="0" workbookViewId="0"/>
  </sheetViews>
  <sheetFormatPr baseColWidth="10" defaultColWidth="8.7265625" defaultRowHeight="14.5"/>
  <cols>
    <col min="1" max="1" width="2" customWidth="1"/>
  </cols>
  <sheetData>
    <row r="2" spans="2:14" ht="70" customHeight="1"/>
    <row r="3" spans="2:14" ht="15.5">
      <c r="B3" s="1" t="s">
        <v>0</v>
      </c>
    </row>
    <row r="5" spans="2:14" ht="25.5" customHeight="1">
      <c r="B5" s="1" t="s">
        <v>1</v>
      </c>
      <c r="N5" s="1" t="s">
        <v>2</v>
      </c>
    </row>
    <row r="7" spans="2:14">
      <c r="B7" s="2" t="s">
        <v>3</v>
      </c>
    </row>
    <row r="8" spans="2:14">
      <c r="B8" s="3" t="s">
        <v>4</v>
      </c>
    </row>
    <row r="9" spans="2:14">
      <c r="B9" s="3" t="s">
        <v>5</v>
      </c>
    </row>
    <row r="10" spans="2:14">
      <c r="B10" s="3" t="s">
        <v>6</v>
      </c>
    </row>
    <row r="11" spans="2:14">
      <c r="B11" s="3" t="s">
        <v>7</v>
      </c>
    </row>
    <row r="12" spans="2:14">
      <c r="B12" s="3" t="s">
        <v>8</v>
      </c>
    </row>
    <row r="13" spans="2:14">
      <c r="B13" s="3" t="s">
        <v>9</v>
      </c>
    </row>
    <row r="14" spans="2:14">
      <c r="B14" s="3" t="s">
        <v>10</v>
      </c>
    </row>
    <row r="16" spans="2:14">
      <c r="B16" s="2" t="s">
        <v>11</v>
      </c>
    </row>
    <row r="17" spans="2:2">
      <c r="B17" s="3" t="s">
        <v>12</v>
      </c>
    </row>
    <row r="18" spans="2:2">
      <c r="B18" s="3" t="s">
        <v>13</v>
      </c>
    </row>
    <row r="19" spans="2:2">
      <c r="B19" s="3" t="s">
        <v>14</v>
      </c>
    </row>
    <row r="20" spans="2:2">
      <c r="B20" s="3" t="s">
        <v>15</v>
      </c>
    </row>
    <row r="21" spans="2:2">
      <c r="B21" s="3" t="s">
        <v>16</v>
      </c>
    </row>
    <row r="22" spans="2:2">
      <c r="B22" s="3" t="s">
        <v>17</v>
      </c>
    </row>
    <row r="23" spans="2:2">
      <c r="B23" s="3" t="s">
        <v>18</v>
      </c>
    </row>
    <row r="25" spans="2:2">
      <c r="B25" s="2" t="s">
        <v>19</v>
      </c>
    </row>
    <row r="26" spans="2:2">
      <c r="B26" s="3" t="s">
        <v>20</v>
      </c>
    </row>
    <row r="27" spans="2:2">
      <c r="B27" s="3" t="s">
        <v>21</v>
      </c>
    </row>
    <row r="28" spans="2:2">
      <c r="B28" s="3" t="s">
        <v>22</v>
      </c>
    </row>
    <row r="29" spans="2:2">
      <c r="B29" s="3" t="s">
        <v>23</v>
      </c>
    </row>
    <row r="30" spans="2:2">
      <c r="B30" s="3" t="s">
        <v>24</v>
      </c>
    </row>
    <row r="31" spans="2:2">
      <c r="B31" s="3" t="s">
        <v>25</v>
      </c>
    </row>
  </sheetData>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6:T7"/>
  <sheetViews>
    <sheetView showGridLines="0" workbookViewId="0"/>
  </sheetViews>
  <sheetFormatPr baseColWidth="10" defaultColWidth="8.7265625" defaultRowHeight="14.5"/>
  <sheetData>
    <row r="6" spans="1:20" ht="21">
      <c r="A6" s="201" t="s">
        <v>177</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6:T7"/>
  <sheetViews>
    <sheetView showGridLines="0" workbookViewId="0"/>
  </sheetViews>
  <sheetFormatPr baseColWidth="10" defaultColWidth="8.7265625" defaultRowHeight="14.5"/>
  <sheetData>
    <row r="6" spans="1:20" ht="21">
      <c r="A6" s="201" t="s">
        <v>178</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U33"/>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3.90625" customWidth="1"/>
    <col min="5" max="5" width="8.6328125" customWidth="1"/>
    <col min="6" max="6" width="0.36328125" customWidth="1"/>
    <col min="7" max="7" width="13.90625" customWidth="1"/>
    <col min="8" max="8" width="8.6328125" customWidth="1"/>
    <col min="9" max="9" width="0.36328125" customWidth="1"/>
    <col min="10" max="10" width="13.90625" customWidth="1"/>
    <col min="11" max="11" width="8.6328125" customWidth="1"/>
    <col min="12" max="12" width="12.54296875" customWidth="1"/>
  </cols>
  <sheetData>
    <row r="1" spans="1:21" ht="15.5" customHeight="1"/>
    <row r="2" spans="1:21" ht="52.5" customHeight="1"/>
    <row r="3" spans="1:21" ht="4.5" customHeight="1"/>
    <row r="4" spans="1:21" ht="17" customHeight="1">
      <c r="A4" s="201" t="s">
        <v>179</v>
      </c>
      <c r="B4" s="202"/>
      <c r="C4" s="202"/>
      <c r="D4" s="202"/>
      <c r="E4" s="202"/>
      <c r="F4" s="202"/>
      <c r="G4" s="202"/>
      <c r="H4" s="202"/>
      <c r="I4" s="202"/>
      <c r="J4" s="202"/>
      <c r="K4" s="202"/>
      <c r="L4" s="202"/>
      <c r="M4" s="202"/>
      <c r="N4" s="202"/>
      <c r="O4" s="202"/>
      <c r="P4" s="202"/>
      <c r="Q4" s="202"/>
      <c r="R4" s="202"/>
      <c r="S4" s="202"/>
      <c r="T4" s="202"/>
      <c r="U4" s="202"/>
    </row>
    <row r="5" spans="1:21" ht="17" customHeight="1">
      <c r="B5" s="203" t="s">
        <v>113</v>
      </c>
      <c r="C5" s="202"/>
      <c r="D5" s="202"/>
      <c r="E5" s="202"/>
      <c r="F5" s="202"/>
      <c r="G5" s="202"/>
      <c r="H5" s="202"/>
      <c r="I5" s="202"/>
      <c r="J5" s="202"/>
      <c r="K5" s="202"/>
      <c r="L5" s="202"/>
      <c r="M5" s="202"/>
      <c r="N5" s="202"/>
      <c r="O5" s="202"/>
      <c r="P5" s="202"/>
      <c r="Q5" s="202"/>
      <c r="R5" s="202"/>
      <c r="S5" s="202"/>
    </row>
    <row r="6" spans="1:21" ht="6" customHeight="1"/>
    <row r="7" spans="1:21" ht="39.5" customHeight="1">
      <c r="B7" s="230" t="s">
        <v>114</v>
      </c>
      <c r="D7" s="232" t="s">
        <v>115</v>
      </c>
      <c r="E7" s="216"/>
      <c r="G7" s="232" t="s">
        <v>130</v>
      </c>
      <c r="H7" s="216"/>
      <c r="J7" s="232" t="s">
        <v>61</v>
      </c>
      <c r="K7" s="215"/>
      <c r="L7" s="216"/>
    </row>
    <row r="8" spans="1:21" ht="26" customHeight="1">
      <c r="B8" s="231"/>
      <c r="D8" s="22" t="s">
        <v>119</v>
      </c>
      <c r="E8" s="23" t="s">
        <v>132</v>
      </c>
      <c r="G8" s="22" t="s">
        <v>119</v>
      </c>
      <c r="H8" s="23" t="s">
        <v>132</v>
      </c>
      <c r="J8" s="22" t="s">
        <v>119</v>
      </c>
      <c r="K8" s="24" t="s">
        <v>133</v>
      </c>
      <c r="L8" s="23" t="s">
        <v>134</v>
      </c>
    </row>
    <row r="9" spans="1:21" ht="4.5" customHeight="1"/>
    <row r="10" spans="1:21">
      <c r="B10" s="107" t="s">
        <v>88</v>
      </c>
      <c r="D10" s="40">
        <v>8676713</v>
      </c>
      <c r="E10" s="124">
        <v>17.66133477006133</v>
      </c>
      <c r="G10" s="40">
        <v>1096572</v>
      </c>
      <c r="H10" s="124">
        <v>16.190506563479449</v>
      </c>
      <c r="J10" s="40">
        <v>450182</v>
      </c>
      <c r="K10" s="127">
        <v>5.1883933466509724</v>
      </c>
      <c r="L10" s="124">
        <v>41.053574229507959</v>
      </c>
    </row>
    <row r="11" spans="1:21">
      <c r="B11" s="111" t="s">
        <v>89</v>
      </c>
      <c r="D11" s="42">
        <v>1364621</v>
      </c>
      <c r="E11" s="125">
        <v>2.777668031114533</v>
      </c>
      <c r="G11" s="42">
        <v>191202</v>
      </c>
      <c r="H11" s="125">
        <v>2.823031443398516</v>
      </c>
      <c r="J11" s="42">
        <v>59360</v>
      </c>
      <c r="K11" s="128">
        <v>4.3499257302943457</v>
      </c>
      <c r="L11" s="125">
        <v>31.045700358782859</v>
      </c>
    </row>
    <row r="12" spans="1:21">
      <c r="B12" s="111" t="s">
        <v>90</v>
      </c>
      <c r="D12" s="42">
        <v>1015128</v>
      </c>
      <c r="E12" s="125">
        <v>2.066279643277682</v>
      </c>
      <c r="G12" s="42">
        <v>191994</v>
      </c>
      <c r="H12" s="125">
        <v>2.834725049653533</v>
      </c>
      <c r="J12" s="42">
        <v>44389</v>
      </c>
      <c r="K12" s="128">
        <v>4.3727490523362569</v>
      </c>
      <c r="L12" s="125">
        <v>23.119993333124999</v>
      </c>
    </row>
    <row r="13" spans="1:21">
      <c r="B13" s="111" t="s">
        <v>91</v>
      </c>
      <c r="D13" s="42">
        <v>1249844</v>
      </c>
      <c r="E13" s="125">
        <v>2.5440409627876979</v>
      </c>
      <c r="G13" s="42">
        <v>127828</v>
      </c>
      <c r="H13" s="125">
        <v>1.88733623783614</v>
      </c>
      <c r="J13" s="42">
        <v>49148</v>
      </c>
      <c r="K13" s="128">
        <v>3.9323307548782092</v>
      </c>
      <c r="L13" s="125">
        <v>38.448540225928589</v>
      </c>
    </row>
    <row r="14" spans="1:21">
      <c r="B14" s="111" t="s">
        <v>92</v>
      </c>
      <c r="D14" s="42">
        <v>2258866</v>
      </c>
      <c r="E14" s="125">
        <v>4.597891923670792</v>
      </c>
      <c r="G14" s="42">
        <v>270684</v>
      </c>
      <c r="H14" s="125">
        <v>3.9965557014303399</v>
      </c>
      <c r="J14" s="42">
        <v>84811</v>
      </c>
      <c r="K14" s="128">
        <v>3.7545830518499108</v>
      </c>
      <c r="L14" s="125">
        <v>31.33210681089388</v>
      </c>
    </row>
    <row r="15" spans="1:21">
      <c r="B15" s="111" t="s">
        <v>93</v>
      </c>
      <c r="D15" s="42">
        <v>593623</v>
      </c>
      <c r="E15" s="125">
        <v>1.208311780072491</v>
      </c>
      <c r="G15" s="42">
        <v>104312</v>
      </c>
      <c r="H15" s="125">
        <v>1.5401306258500751</v>
      </c>
      <c r="J15" s="42">
        <v>25562</v>
      </c>
      <c r="K15" s="128">
        <v>4.306099999494629</v>
      </c>
      <c r="L15" s="125">
        <v>24.505330163356081</v>
      </c>
    </row>
    <row r="16" spans="1:21">
      <c r="B16" s="111" t="s">
        <v>94</v>
      </c>
      <c r="D16" s="42">
        <v>2401221</v>
      </c>
      <c r="E16" s="125">
        <v>4.8876536469399703</v>
      </c>
      <c r="G16" s="42">
        <v>428661</v>
      </c>
      <c r="H16" s="125">
        <v>6.3290315036383067</v>
      </c>
      <c r="J16" s="42">
        <v>158131</v>
      </c>
      <c r="K16" s="128">
        <v>6.5854413233933897</v>
      </c>
      <c r="L16" s="125">
        <v>36.889523422937941</v>
      </c>
    </row>
    <row r="17" spans="2:12">
      <c r="B17" s="111" t="s">
        <v>95</v>
      </c>
      <c r="D17" s="42">
        <v>2126378</v>
      </c>
      <c r="E17" s="125">
        <v>4.328214348647176</v>
      </c>
      <c r="G17" s="42">
        <v>300904</v>
      </c>
      <c r="H17" s="125">
        <v>4.4427435562618971</v>
      </c>
      <c r="J17" s="42">
        <v>102187</v>
      </c>
      <c r="K17" s="128">
        <v>4.8056836554930493</v>
      </c>
      <c r="L17" s="125">
        <v>33.960000531731048</v>
      </c>
    </row>
    <row r="18" spans="2:12">
      <c r="B18" s="111" t="s">
        <v>96</v>
      </c>
      <c r="D18" s="42">
        <v>8124126</v>
      </c>
      <c r="E18" s="125">
        <v>16.5365512262719</v>
      </c>
      <c r="G18" s="42">
        <v>1133130</v>
      </c>
      <c r="H18" s="125">
        <v>16.730272797659861</v>
      </c>
      <c r="J18" s="42">
        <v>392779</v>
      </c>
      <c r="K18" s="128">
        <v>4.834723144372699</v>
      </c>
      <c r="L18" s="125">
        <v>34.663189572246793</v>
      </c>
    </row>
    <row r="19" spans="2:12">
      <c r="B19" s="111" t="s">
        <v>97</v>
      </c>
      <c r="D19" s="42">
        <v>5425182</v>
      </c>
      <c r="E19" s="125">
        <v>11.042886343078409</v>
      </c>
      <c r="G19" s="42">
        <v>691918</v>
      </c>
      <c r="H19" s="125">
        <v>10.215930117119139</v>
      </c>
      <c r="J19" s="42">
        <v>226065</v>
      </c>
      <c r="K19" s="128">
        <v>4.1669569795077841</v>
      </c>
      <c r="L19" s="125">
        <v>32.672224165291261</v>
      </c>
    </row>
    <row r="20" spans="2:12">
      <c r="B20" s="111" t="s">
        <v>98</v>
      </c>
      <c r="D20" s="42">
        <v>1053345</v>
      </c>
      <c r="E20" s="125">
        <v>2.1440698422744031</v>
      </c>
      <c r="G20" s="42">
        <v>157166</v>
      </c>
      <c r="H20" s="125">
        <v>2.3205016675200638</v>
      </c>
      <c r="J20" s="42">
        <v>58814</v>
      </c>
      <c r="K20" s="128">
        <v>5.5835457518666729</v>
      </c>
      <c r="L20" s="125">
        <v>37.421579730985073</v>
      </c>
    </row>
    <row r="21" spans="2:12">
      <c r="B21" s="111" t="s">
        <v>99</v>
      </c>
      <c r="D21" s="42">
        <v>2714741</v>
      </c>
      <c r="E21" s="125">
        <v>5.5258194681570174</v>
      </c>
      <c r="G21" s="42">
        <v>492391</v>
      </c>
      <c r="H21" s="125">
        <v>7.2699829261536948</v>
      </c>
      <c r="J21" s="42">
        <v>103546</v>
      </c>
      <c r="K21" s="128">
        <v>3.8142128475607802</v>
      </c>
      <c r="L21" s="125">
        <v>21.02922271121934</v>
      </c>
    </row>
    <row r="22" spans="2:12">
      <c r="B22" s="111" t="s">
        <v>100</v>
      </c>
      <c r="D22" s="42">
        <v>7113886</v>
      </c>
      <c r="E22" s="125">
        <v>14.48022104246764</v>
      </c>
      <c r="G22" s="42">
        <v>881049</v>
      </c>
      <c r="H22" s="125">
        <v>13.00838396133314</v>
      </c>
      <c r="J22" s="42">
        <v>290810</v>
      </c>
      <c r="K22" s="128">
        <v>4.0879204417951032</v>
      </c>
      <c r="L22" s="125">
        <v>33.007244772992188</v>
      </c>
    </row>
    <row r="23" spans="2:12">
      <c r="B23" s="111" t="s">
        <v>101</v>
      </c>
      <c r="D23" s="42">
        <v>1586989</v>
      </c>
      <c r="E23" s="125">
        <v>3.2302951596307108</v>
      </c>
      <c r="G23" s="42">
        <v>204667</v>
      </c>
      <c r="H23" s="125">
        <v>3.0218375143881562</v>
      </c>
      <c r="J23" s="42">
        <v>70139</v>
      </c>
      <c r="K23" s="128">
        <v>4.4196273572154574</v>
      </c>
      <c r="L23" s="125">
        <v>34.26981389281125</v>
      </c>
    </row>
    <row r="24" spans="2:12">
      <c r="B24" s="111" t="s">
        <v>102</v>
      </c>
      <c r="D24" s="42">
        <v>683854</v>
      </c>
      <c r="E24" s="125">
        <v>1.3919757894314959</v>
      </c>
      <c r="G24" s="42">
        <v>86335</v>
      </c>
      <c r="H24" s="125">
        <v>1.274706434377312</v>
      </c>
      <c r="J24" s="42">
        <v>24208</v>
      </c>
      <c r="K24" s="128">
        <v>3.5399368871133312</v>
      </c>
      <c r="L24" s="125">
        <v>28.039613134881559</v>
      </c>
    </row>
    <row r="25" spans="2:12">
      <c r="B25" s="111" t="s">
        <v>103</v>
      </c>
      <c r="D25" s="42">
        <v>2242343</v>
      </c>
      <c r="E25" s="125">
        <v>4.5642595752912012</v>
      </c>
      <c r="G25" s="42">
        <v>346850</v>
      </c>
      <c r="H25" s="125">
        <v>5.1211203655964654</v>
      </c>
      <c r="J25" s="42">
        <v>122083</v>
      </c>
      <c r="K25" s="128">
        <v>5.4444391424505527</v>
      </c>
      <c r="L25" s="125">
        <v>35.197635865647968</v>
      </c>
    </row>
    <row r="26" spans="2:12">
      <c r="B26" s="111" t="s">
        <v>104</v>
      </c>
      <c r="D26" s="42">
        <v>326803</v>
      </c>
      <c r="E26" s="125">
        <v>0.66520319236793413</v>
      </c>
      <c r="G26" s="42">
        <v>45193</v>
      </c>
      <c r="H26" s="125">
        <v>0.66725902459968589</v>
      </c>
      <c r="J26" s="42">
        <v>15303</v>
      </c>
      <c r="K26" s="128">
        <v>4.6826375522868524</v>
      </c>
      <c r="L26" s="125">
        <v>33.861438718385592</v>
      </c>
    </row>
    <row r="27" spans="2:12">
      <c r="B27" s="111" t="s">
        <v>105</v>
      </c>
      <c r="D27" s="42">
        <v>83567</v>
      </c>
      <c r="E27" s="125">
        <v>0.17009952533058489</v>
      </c>
      <c r="G27" s="42">
        <v>10381</v>
      </c>
      <c r="H27" s="125">
        <v>0.15327187693601529</v>
      </c>
      <c r="J27" s="42">
        <v>2485</v>
      </c>
      <c r="K27" s="128">
        <v>2.9736618521665248</v>
      </c>
      <c r="L27" s="125">
        <v>23.93796358732299</v>
      </c>
    </row>
    <row r="28" spans="2:12">
      <c r="B28" s="115" t="s">
        <v>106</v>
      </c>
      <c r="D28" s="44">
        <v>87067</v>
      </c>
      <c r="E28" s="126">
        <v>0.1772237291270243</v>
      </c>
      <c r="G28" s="44">
        <v>11695</v>
      </c>
      <c r="H28" s="126">
        <v>0.17267263276820141</v>
      </c>
      <c r="J28" s="44">
        <v>3332</v>
      </c>
      <c r="K28" s="129">
        <v>3.8269378754292669</v>
      </c>
      <c r="L28" s="126">
        <v>28.490808037622919</v>
      </c>
    </row>
    <row r="29" spans="2:12" ht="8" customHeight="1"/>
    <row r="30" spans="2:12">
      <c r="B30" s="119" t="s">
        <v>49</v>
      </c>
      <c r="D30" s="120">
        <v>49128297</v>
      </c>
      <c r="E30" s="123">
        <v>100</v>
      </c>
      <c r="G30" s="120">
        <v>6772932</v>
      </c>
      <c r="H30" s="123">
        <v>100</v>
      </c>
      <c r="J30" s="120">
        <v>2283334</v>
      </c>
      <c r="K30" s="122">
        <v>4.6476962146682999</v>
      </c>
      <c r="L30" s="123">
        <v>33.712637303903243</v>
      </c>
    </row>
    <row r="32" spans="2:12">
      <c r="B32" s="221" t="s">
        <v>135</v>
      </c>
      <c r="C32" s="202"/>
      <c r="D32" s="202"/>
      <c r="E32" s="202"/>
      <c r="F32" s="202"/>
      <c r="G32" s="202"/>
      <c r="H32" s="202"/>
      <c r="I32" s="202"/>
      <c r="J32" s="202"/>
      <c r="K32" s="202"/>
      <c r="L32" s="202"/>
    </row>
    <row r="33" spans="2:12">
      <c r="B33" s="221" t="s">
        <v>136</v>
      </c>
      <c r="C33" s="202"/>
      <c r="D33" s="202"/>
      <c r="E33" s="202"/>
      <c r="F33" s="202"/>
      <c r="G33" s="202"/>
      <c r="H33" s="202"/>
      <c r="I33" s="202"/>
      <c r="J33" s="202"/>
      <c r="K33" s="202"/>
      <c r="L33" s="202"/>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180</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450182</v>
      </c>
      <c r="E12" s="108">
        <v>278129</v>
      </c>
      <c r="F12" s="109">
        <v>61.78145727727896</v>
      </c>
      <c r="G12" s="108">
        <v>172053</v>
      </c>
      <c r="H12" s="110">
        <v>38.218542722721033</v>
      </c>
      <c r="J12" s="40">
        <v>125222</v>
      </c>
      <c r="K12" s="109">
        <v>27.81586114060535</v>
      </c>
      <c r="L12" s="108">
        <v>52351</v>
      </c>
      <c r="M12" s="109">
        <v>41.806551564421582</v>
      </c>
      <c r="N12" s="108">
        <v>72871</v>
      </c>
      <c r="O12" s="110">
        <v>58.193448435578411</v>
      </c>
      <c r="Q12" s="40">
        <v>108757</v>
      </c>
      <c r="R12" s="109">
        <v>24.158451470738498</v>
      </c>
      <c r="S12" s="108">
        <v>71367</v>
      </c>
      <c r="T12" s="109">
        <v>65.620603731254079</v>
      </c>
      <c r="U12" s="108">
        <v>37390</v>
      </c>
      <c r="V12" s="110">
        <v>34.379396268745921</v>
      </c>
      <c r="X12" s="40">
        <v>216203</v>
      </c>
      <c r="Y12" s="109">
        <v>48.025687388656138</v>
      </c>
      <c r="Z12" s="108">
        <v>154411</v>
      </c>
      <c r="AA12" s="109">
        <v>71.419453014065482</v>
      </c>
      <c r="AB12" s="108">
        <v>61792</v>
      </c>
      <c r="AC12" s="110">
        <v>28.580546985934511</v>
      </c>
    </row>
    <row r="13" spans="1:29">
      <c r="B13" s="111" t="s">
        <v>89</v>
      </c>
      <c r="D13" s="42">
        <v>59360</v>
      </c>
      <c r="E13" s="112">
        <v>37906</v>
      </c>
      <c r="F13" s="113">
        <v>63.857816711590303</v>
      </c>
      <c r="G13" s="112">
        <v>21454</v>
      </c>
      <c r="H13" s="114">
        <v>36.142183288409697</v>
      </c>
      <c r="J13" s="42">
        <v>11502</v>
      </c>
      <c r="K13" s="113">
        <v>19.3766846361186</v>
      </c>
      <c r="L13" s="112">
        <v>4875</v>
      </c>
      <c r="M13" s="113">
        <v>42.383933229003652</v>
      </c>
      <c r="N13" s="112">
        <v>6627</v>
      </c>
      <c r="O13" s="114">
        <v>57.616066770996341</v>
      </c>
      <c r="Q13" s="42">
        <v>11712</v>
      </c>
      <c r="R13" s="113">
        <v>19.730458221024261</v>
      </c>
      <c r="S13" s="112">
        <v>7084</v>
      </c>
      <c r="T13" s="113">
        <v>60.484972677595628</v>
      </c>
      <c r="U13" s="112">
        <v>4628</v>
      </c>
      <c r="V13" s="114">
        <v>39.515027322404372</v>
      </c>
      <c r="X13" s="42">
        <v>36146</v>
      </c>
      <c r="Y13" s="113">
        <v>60.892857142857139</v>
      </c>
      <c r="Z13" s="112">
        <v>25947</v>
      </c>
      <c r="AA13" s="113">
        <v>71.78387650085763</v>
      </c>
      <c r="AB13" s="112">
        <v>10199</v>
      </c>
      <c r="AC13" s="114">
        <v>28.21612349914237</v>
      </c>
    </row>
    <row r="14" spans="1:29">
      <c r="B14" s="111" t="s">
        <v>90</v>
      </c>
      <c r="D14" s="42">
        <v>44389</v>
      </c>
      <c r="E14" s="112">
        <v>28615</v>
      </c>
      <c r="F14" s="113">
        <v>64.464169050890987</v>
      </c>
      <c r="G14" s="112">
        <v>15774</v>
      </c>
      <c r="H14" s="114">
        <v>35.535830949109013</v>
      </c>
      <c r="J14" s="42">
        <v>10079</v>
      </c>
      <c r="K14" s="113">
        <v>22.70607582959742</v>
      </c>
      <c r="L14" s="112">
        <v>4217</v>
      </c>
      <c r="M14" s="113">
        <v>41.839468201210437</v>
      </c>
      <c r="N14" s="112">
        <v>5862</v>
      </c>
      <c r="O14" s="114">
        <v>58.160531798789563</v>
      </c>
      <c r="Q14" s="42">
        <v>9809</v>
      </c>
      <c r="R14" s="113">
        <v>22.097817026740859</v>
      </c>
      <c r="S14" s="112">
        <v>5898</v>
      </c>
      <c r="T14" s="113">
        <v>60.128453461107142</v>
      </c>
      <c r="U14" s="112">
        <v>3911</v>
      </c>
      <c r="V14" s="114">
        <v>39.871546538892858</v>
      </c>
      <c r="X14" s="42">
        <v>24501</v>
      </c>
      <c r="Y14" s="113">
        <v>55.19610714366172</v>
      </c>
      <c r="Z14" s="112">
        <v>18500</v>
      </c>
      <c r="AA14" s="113">
        <v>75.507122158279245</v>
      </c>
      <c r="AB14" s="112">
        <v>6001</v>
      </c>
      <c r="AC14" s="114">
        <v>24.492877841720741</v>
      </c>
    </row>
    <row r="15" spans="1:29">
      <c r="B15" s="111" t="s">
        <v>91</v>
      </c>
      <c r="D15" s="42">
        <v>49148</v>
      </c>
      <c r="E15" s="112">
        <v>29545</v>
      </c>
      <c r="F15" s="113">
        <v>60.114348498412959</v>
      </c>
      <c r="G15" s="112">
        <v>19603</v>
      </c>
      <c r="H15" s="114">
        <v>39.885651501587041</v>
      </c>
      <c r="J15" s="42">
        <v>14490</v>
      </c>
      <c r="K15" s="113">
        <v>29.482379750956291</v>
      </c>
      <c r="L15" s="112">
        <v>6264</v>
      </c>
      <c r="M15" s="113">
        <v>43.229813664596271</v>
      </c>
      <c r="N15" s="112">
        <v>8226</v>
      </c>
      <c r="O15" s="114">
        <v>56.770186335403729</v>
      </c>
      <c r="Q15" s="42">
        <v>11369</v>
      </c>
      <c r="R15" s="113">
        <v>23.132172214535689</v>
      </c>
      <c r="S15" s="112">
        <v>6774</v>
      </c>
      <c r="T15" s="113">
        <v>59.583076787756177</v>
      </c>
      <c r="U15" s="112">
        <v>4595</v>
      </c>
      <c r="V15" s="114">
        <v>40.416923212243823</v>
      </c>
      <c r="X15" s="42">
        <v>23289</v>
      </c>
      <c r="Y15" s="113">
        <v>47.385448034508023</v>
      </c>
      <c r="Z15" s="112">
        <v>16507</v>
      </c>
      <c r="AA15" s="113">
        <v>70.878955730173047</v>
      </c>
      <c r="AB15" s="112">
        <v>6782</v>
      </c>
      <c r="AC15" s="114">
        <v>29.12104426982696</v>
      </c>
    </row>
    <row r="16" spans="1:29">
      <c r="B16" s="111" t="s">
        <v>92</v>
      </c>
      <c r="D16" s="42">
        <v>84811</v>
      </c>
      <c r="E16" s="112">
        <v>49652</v>
      </c>
      <c r="F16" s="113">
        <v>58.544292603553792</v>
      </c>
      <c r="G16" s="112">
        <v>35159</v>
      </c>
      <c r="H16" s="114">
        <v>41.455707396446208</v>
      </c>
      <c r="J16" s="42">
        <v>29265</v>
      </c>
      <c r="K16" s="113">
        <v>34.50613717560222</v>
      </c>
      <c r="L16" s="112">
        <v>12326</v>
      </c>
      <c r="M16" s="113">
        <v>42.118571672646503</v>
      </c>
      <c r="N16" s="112">
        <v>16939</v>
      </c>
      <c r="O16" s="114">
        <v>57.88142832735349</v>
      </c>
      <c r="Q16" s="42">
        <v>20439</v>
      </c>
      <c r="R16" s="113">
        <v>24.09946822935704</v>
      </c>
      <c r="S16" s="112">
        <v>12388</v>
      </c>
      <c r="T16" s="113">
        <v>60.60961886589363</v>
      </c>
      <c r="U16" s="112">
        <v>8051</v>
      </c>
      <c r="V16" s="114">
        <v>39.39038113410637</v>
      </c>
      <c r="X16" s="42">
        <v>35107</v>
      </c>
      <c r="Y16" s="113">
        <v>41.394394595040737</v>
      </c>
      <c r="Z16" s="112">
        <v>24938</v>
      </c>
      <c r="AA16" s="113">
        <v>71.034266670464575</v>
      </c>
      <c r="AB16" s="112">
        <v>10169</v>
      </c>
      <c r="AC16" s="114">
        <v>28.965733329535421</v>
      </c>
    </row>
    <row r="17" spans="2:29">
      <c r="B17" s="111" t="s">
        <v>93</v>
      </c>
      <c r="D17" s="42">
        <v>25562</v>
      </c>
      <c r="E17" s="112">
        <v>15679</v>
      </c>
      <c r="F17" s="113">
        <v>61.33714106877396</v>
      </c>
      <c r="G17" s="112">
        <v>9883</v>
      </c>
      <c r="H17" s="114">
        <v>38.66285893122604</v>
      </c>
      <c r="J17" s="42">
        <v>7144</v>
      </c>
      <c r="K17" s="113">
        <v>27.947734919020419</v>
      </c>
      <c r="L17" s="112">
        <v>3020</v>
      </c>
      <c r="M17" s="113">
        <v>42.273236282194851</v>
      </c>
      <c r="N17" s="112">
        <v>4124</v>
      </c>
      <c r="O17" s="114">
        <v>57.726763717805149</v>
      </c>
      <c r="Q17" s="42">
        <v>5365</v>
      </c>
      <c r="R17" s="113">
        <v>20.988185587982159</v>
      </c>
      <c r="S17" s="112">
        <v>3021</v>
      </c>
      <c r="T17" s="113">
        <v>56.309412861136998</v>
      </c>
      <c r="U17" s="112">
        <v>2344</v>
      </c>
      <c r="V17" s="114">
        <v>43.690587138863002</v>
      </c>
      <c r="X17" s="42">
        <v>13053</v>
      </c>
      <c r="Y17" s="113">
        <v>51.064079492997408</v>
      </c>
      <c r="Z17" s="112">
        <v>9638</v>
      </c>
      <c r="AA17" s="113">
        <v>73.837432007967521</v>
      </c>
      <c r="AB17" s="112">
        <v>3415</v>
      </c>
      <c r="AC17" s="114">
        <v>26.162567992032479</v>
      </c>
    </row>
    <row r="18" spans="2:29">
      <c r="B18" s="111" t="s">
        <v>94</v>
      </c>
      <c r="D18" s="42">
        <v>158131</v>
      </c>
      <c r="E18" s="112">
        <v>98555</v>
      </c>
      <c r="F18" s="113">
        <v>62.324907829584333</v>
      </c>
      <c r="G18" s="112">
        <v>59576</v>
      </c>
      <c r="H18" s="114">
        <v>37.675092170415667</v>
      </c>
      <c r="J18" s="42">
        <v>33092</v>
      </c>
      <c r="K18" s="113">
        <v>20.926952969373499</v>
      </c>
      <c r="L18" s="112">
        <v>14001</v>
      </c>
      <c r="M18" s="113">
        <v>42.309319472984413</v>
      </c>
      <c r="N18" s="112">
        <v>19091</v>
      </c>
      <c r="O18" s="114">
        <v>57.690680527015587</v>
      </c>
      <c r="Q18" s="42">
        <v>28324</v>
      </c>
      <c r="R18" s="113">
        <v>17.911731412563</v>
      </c>
      <c r="S18" s="112">
        <v>16055</v>
      </c>
      <c r="T18" s="113">
        <v>56.683378053947187</v>
      </c>
      <c r="U18" s="112">
        <v>12269</v>
      </c>
      <c r="V18" s="114">
        <v>43.31662194605282</v>
      </c>
      <c r="X18" s="42">
        <v>96715</v>
      </c>
      <c r="Y18" s="113">
        <v>61.161315618063497</v>
      </c>
      <c r="Z18" s="112">
        <v>68499</v>
      </c>
      <c r="AA18" s="113">
        <v>70.825621671922661</v>
      </c>
      <c r="AB18" s="112">
        <v>28216</v>
      </c>
      <c r="AC18" s="114">
        <v>29.174378328077339</v>
      </c>
    </row>
    <row r="19" spans="2:29">
      <c r="B19" s="111" t="s">
        <v>95</v>
      </c>
      <c r="D19" s="42">
        <v>102187</v>
      </c>
      <c r="E19" s="112">
        <v>63331</v>
      </c>
      <c r="F19" s="113">
        <v>61.975593764373158</v>
      </c>
      <c r="G19" s="112">
        <v>38856</v>
      </c>
      <c r="H19" s="114">
        <v>38.024406235626842</v>
      </c>
      <c r="J19" s="42">
        <v>24437</v>
      </c>
      <c r="K19" s="113">
        <v>23.91400080245041</v>
      </c>
      <c r="L19" s="112">
        <v>10151</v>
      </c>
      <c r="M19" s="113">
        <v>41.539468838237099</v>
      </c>
      <c r="N19" s="112">
        <v>14286</v>
      </c>
      <c r="O19" s="114">
        <v>58.460531161762887</v>
      </c>
      <c r="Q19" s="42">
        <v>20568</v>
      </c>
      <c r="R19" s="113">
        <v>20.12780490669067</v>
      </c>
      <c r="S19" s="112">
        <v>12635</v>
      </c>
      <c r="T19" s="113">
        <v>61.430377285103077</v>
      </c>
      <c r="U19" s="112">
        <v>7933</v>
      </c>
      <c r="V19" s="114">
        <v>38.56962271489693</v>
      </c>
      <c r="X19" s="42">
        <v>57182</v>
      </c>
      <c r="Y19" s="113">
        <v>55.95819429085892</v>
      </c>
      <c r="Z19" s="112">
        <v>40545</v>
      </c>
      <c r="AA19" s="113">
        <v>70.905179951733061</v>
      </c>
      <c r="AB19" s="112">
        <v>16637</v>
      </c>
      <c r="AC19" s="114">
        <v>29.094820048266939</v>
      </c>
    </row>
    <row r="20" spans="2:29">
      <c r="B20" s="111" t="s">
        <v>96</v>
      </c>
      <c r="D20" s="42">
        <v>392779</v>
      </c>
      <c r="E20" s="112">
        <v>244254</v>
      </c>
      <c r="F20" s="113">
        <v>62.186114838115067</v>
      </c>
      <c r="G20" s="112">
        <v>148525</v>
      </c>
      <c r="H20" s="114">
        <v>37.813885161884933</v>
      </c>
      <c r="J20" s="42">
        <v>101955</v>
      </c>
      <c r="K20" s="113">
        <v>25.957344970072231</v>
      </c>
      <c r="L20" s="112">
        <v>44568</v>
      </c>
      <c r="M20" s="113">
        <v>43.71340297189937</v>
      </c>
      <c r="N20" s="112">
        <v>57387</v>
      </c>
      <c r="O20" s="114">
        <v>56.286597028100637</v>
      </c>
      <c r="Q20" s="42">
        <v>88100</v>
      </c>
      <c r="R20" s="113">
        <v>22.429916059667139</v>
      </c>
      <c r="S20" s="112">
        <v>54814</v>
      </c>
      <c r="T20" s="113">
        <v>62.21793416572077</v>
      </c>
      <c r="U20" s="112">
        <v>33286</v>
      </c>
      <c r="V20" s="114">
        <v>37.78206583427923</v>
      </c>
      <c r="X20" s="42">
        <v>202724</v>
      </c>
      <c r="Y20" s="113">
        <v>51.612738970260629</v>
      </c>
      <c r="Z20" s="112">
        <v>144872</v>
      </c>
      <c r="AA20" s="113">
        <v>71.462678321264377</v>
      </c>
      <c r="AB20" s="112">
        <v>57852</v>
      </c>
      <c r="AC20" s="114">
        <v>28.537321678735619</v>
      </c>
    </row>
    <row r="21" spans="2:29">
      <c r="B21" s="111" t="s">
        <v>97</v>
      </c>
      <c r="D21" s="42">
        <v>226065</v>
      </c>
      <c r="E21" s="112">
        <v>139090</v>
      </c>
      <c r="F21" s="113">
        <v>61.526552097847961</v>
      </c>
      <c r="G21" s="112">
        <v>86975</v>
      </c>
      <c r="H21" s="114">
        <v>38.473447902152039</v>
      </c>
      <c r="J21" s="42">
        <v>59928</v>
      </c>
      <c r="K21" s="113">
        <v>26.509189834782031</v>
      </c>
      <c r="L21" s="112">
        <v>24387</v>
      </c>
      <c r="M21" s="113">
        <v>40.693832599118949</v>
      </c>
      <c r="N21" s="112">
        <v>35541</v>
      </c>
      <c r="O21" s="114">
        <v>59.306167400881058</v>
      </c>
      <c r="Q21" s="42">
        <v>49162</v>
      </c>
      <c r="R21" s="113">
        <v>21.74684272222591</v>
      </c>
      <c r="S21" s="112">
        <v>30164</v>
      </c>
      <c r="T21" s="113">
        <v>61.356332126439113</v>
      </c>
      <c r="U21" s="112">
        <v>18998</v>
      </c>
      <c r="V21" s="114">
        <v>38.643667873560887</v>
      </c>
      <c r="X21" s="42">
        <v>116975</v>
      </c>
      <c r="Y21" s="113">
        <v>51.743967442992059</v>
      </c>
      <c r="Z21" s="112">
        <v>84539</v>
      </c>
      <c r="AA21" s="113">
        <v>72.270998076512072</v>
      </c>
      <c r="AB21" s="112">
        <v>32436</v>
      </c>
      <c r="AC21" s="114">
        <v>27.729001923487921</v>
      </c>
    </row>
    <row r="22" spans="2:29">
      <c r="B22" s="111" t="s">
        <v>98</v>
      </c>
      <c r="D22" s="42">
        <v>58814</v>
      </c>
      <c r="E22" s="112">
        <v>37051</v>
      </c>
      <c r="F22" s="113">
        <v>62.996905498690793</v>
      </c>
      <c r="G22" s="112">
        <v>21763</v>
      </c>
      <c r="H22" s="114">
        <v>37.003094501309207</v>
      </c>
      <c r="J22" s="42">
        <v>14232</v>
      </c>
      <c r="K22" s="113">
        <v>24.198320127860711</v>
      </c>
      <c r="L22" s="112">
        <v>6180</v>
      </c>
      <c r="M22" s="113">
        <v>43.423271500843171</v>
      </c>
      <c r="N22" s="112">
        <v>8052</v>
      </c>
      <c r="O22" s="114">
        <v>56.576728499156829</v>
      </c>
      <c r="Q22" s="42">
        <v>12512</v>
      </c>
      <c r="R22" s="113">
        <v>21.27384636311082</v>
      </c>
      <c r="S22" s="112">
        <v>7778</v>
      </c>
      <c r="T22" s="113">
        <v>62.16432225063938</v>
      </c>
      <c r="U22" s="112">
        <v>4734</v>
      </c>
      <c r="V22" s="114">
        <v>37.835677749360613</v>
      </c>
      <c r="X22" s="42">
        <v>32070</v>
      </c>
      <c r="Y22" s="113">
        <v>54.527833509028468</v>
      </c>
      <c r="Z22" s="112">
        <v>23093</v>
      </c>
      <c r="AA22" s="113">
        <v>72.00810726535704</v>
      </c>
      <c r="AB22" s="112">
        <v>8977</v>
      </c>
      <c r="AC22" s="114">
        <v>27.99189273464297</v>
      </c>
    </row>
    <row r="23" spans="2:29">
      <c r="B23" s="111" t="s">
        <v>99</v>
      </c>
      <c r="D23" s="42">
        <v>103546</v>
      </c>
      <c r="E23" s="112">
        <v>64081</v>
      </c>
      <c r="F23" s="113">
        <v>61.886504548702987</v>
      </c>
      <c r="G23" s="112">
        <v>39465</v>
      </c>
      <c r="H23" s="114">
        <v>38.113495451297013</v>
      </c>
      <c r="J23" s="42">
        <v>28528</v>
      </c>
      <c r="K23" s="113">
        <v>27.551040117435729</v>
      </c>
      <c r="L23" s="112">
        <v>11238</v>
      </c>
      <c r="M23" s="113">
        <v>39.392877173303418</v>
      </c>
      <c r="N23" s="112">
        <v>17290</v>
      </c>
      <c r="O23" s="114">
        <v>60.607122826696582</v>
      </c>
      <c r="Q23" s="42">
        <v>18337</v>
      </c>
      <c r="R23" s="113">
        <v>17.709037529214068</v>
      </c>
      <c r="S23" s="112">
        <v>10592</v>
      </c>
      <c r="T23" s="113">
        <v>57.762992855974261</v>
      </c>
      <c r="U23" s="112">
        <v>7745</v>
      </c>
      <c r="V23" s="114">
        <v>42.237007144025739</v>
      </c>
      <c r="X23" s="42">
        <v>56681</v>
      </c>
      <c r="Y23" s="113">
        <v>54.739922353350202</v>
      </c>
      <c r="Z23" s="112">
        <v>42251</v>
      </c>
      <c r="AA23" s="113">
        <v>74.54173356151091</v>
      </c>
      <c r="AB23" s="112">
        <v>14430</v>
      </c>
      <c r="AC23" s="114">
        <v>25.45826643848909</v>
      </c>
    </row>
    <row r="24" spans="2:29">
      <c r="B24" s="111" t="s">
        <v>100</v>
      </c>
      <c r="D24" s="42">
        <v>290810</v>
      </c>
      <c r="E24" s="112">
        <v>187965</v>
      </c>
      <c r="F24" s="113">
        <v>64.634985041779856</v>
      </c>
      <c r="G24" s="112">
        <v>102845</v>
      </c>
      <c r="H24" s="114">
        <v>35.365014958220137</v>
      </c>
      <c r="J24" s="42">
        <v>68985</v>
      </c>
      <c r="K24" s="113">
        <v>23.721673945187579</v>
      </c>
      <c r="L24" s="112">
        <v>31574</v>
      </c>
      <c r="M24" s="113">
        <v>45.769370152931799</v>
      </c>
      <c r="N24" s="112">
        <v>37411</v>
      </c>
      <c r="O24" s="114">
        <v>54.230629847068201</v>
      </c>
      <c r="Q24" s="42">
        <v>57994</v>
      </c>
      <c r="R24" s="113">
        <v>19.9422303222035</v>
      </c>
      <c r="S24" s="112">
        <v>37373</v>
      </c>
      <c r="T24" s="113">
        <v>64.442873400696627</v>
      </c>
      <c r="U24" s="112">
        <v>20621</v>
      </c>
      <c r="V24" s="114">
        <v>35.557126599303373</v>
      </c>
      <c r="X24" s="42">
        <v>163831</v>
      </c>
      <c r="Y24" s="113">
        <v>56.336095732608918</v>
      </c>
      <c r="Z24" s="112">
        <v>119018</v>
      </c>
      <c r="AA24" s="113">
        <v>72.646812874242357</v>
      </c>
      <c r="AB24" s="112">
        <v>44813</v>
      </c>
      <c r="AC24" s="114">
        <v>27.353187125757639</v>
      </c>
    </row>
    <row r="25" spans="2:29">
      <c r="B25" s="111" t="s">
        <v>101</v>
      </c>
      <c r="D25" s="42">
        <v>70139</v>
      </c>
      <c r="E25" s="112">
        <v>39912</v>
      </c>
      <c r="F25" s="113">
        <v>56.904147478578253</v>
      </c>
      <c r="G25" s="112">
        <v>30227</v>
      </c>
      <c r="H25" s="114">
        <v>43.095852521421747</v>
      </c>
      <c r="J25" s="42">
        <v>24064</v>
      </c>
      <c r="K25" s="113">
        <v>34.309014956015908</v>
      </c>
      <c r="L25" s="112">
        <v>9070</v>
      </c>
      <c r="M25" s="113">
        <v>37.691156914893611</v>
      </c>
      <c r="N25" s="112">
        <v>14994</v>
      </c>
      <c r="O25" s="114">
        <v>62.308843085106382</v>
      </c>
      <c r="Q25" s="42">
        <v>15952</v>
      </c>
      <c r="R25" s="113">
        <v>22.743409515390869</v>
      </c>
      <c r="S25" s="112">
        <v>9855</v>
      </c>
      <c r="T25" s="113">
        <v>61.779087261785357</v>
      </c>
      <c r="U25" s="112">
        <v>6097</v>
      </c>
      <c r="V25" s="114">
        <v>38.220912738214643</v>
      </c>
      <c r="X25" s="42">
        <v>30123</v>
      </c>
      <c r="Y25" s="113">
        <v>42.947575528593227</v>
      </c>
      <c r="Z25" s="112">
        <v>20987</v>
      </c>
      <c r="AA25" s="113">
        <v>69.671015503103945</v>
      </c>
      <c r="AB25" s="112">
        <v>9136</v>
      </c>
      <c r="AC25" s="114">
        <v>30.328984496896059</v>
      </c>
    </row>
    <row r="26" spans="2:29">
      <c r="B26" s="111" t="s">
        <v>102</v>
      </c>
      <c r="D26" s="42">
        <v>24208</v>
      </c>
      <c r="E26" s="112">
        <v>14991</v>
      </c>
      <c r="F26" s="113">
        <v>61.925809649702579</v>
      </c>
      <c r="G26" s="112">
        <v>9217</v>
      </c>
      <c r="H26" s="114">
        <v>38.074190350297421</v>
      </c>
      <c r="J26" s="42">
        <v>5708</v>
      </c>
      <c r="K26" s="113">
        <v>23.57898215465962</v>
      </c>
      <c r="L26" s="112">
        <v>2514</v>
      </c>
      <c r="M26" s="113">
        <v>44.043447792571833</v>
      </c>
      <c r="N26" s="112">
        <v>3194</v>
      </c>
      <c r="O26" s="114">
        <v>55.956552207428167</v>
      </c>
      <c r="Q26" s="42">
        <v>4637</v>
      </c>
      <c r="R26" s="113">
        <v>19.154824851288829</v>
      </c>
      <c r="S26" s="112">
        <v>2563</v>
      </c>
      <c r="T26" s="113">
        <v>55.27280569333621</v>
      </c>
      <c r="U26" s="112">
        <v>2074</v>
      </c>
      <c r="V26" s="114">
        <v>44.72719430666379</v>
      </c>
      <c r="X26" s="42">
        <v>13863</v>
      </c>
      <c r="Y26" s="113">
        <v>57.266192994051558</v>
      </c>
      <c r="Z26" s="112">
        <v>9914</v>
      </c>
      <c r="AA26" s="113">
        <v>71.514102286662336</v>
      </c>
      <c r="AB26" s="112">
        <v>3949</v>
      </c>
      <c r="AC26" s="114">
        <v>28.485897713337661</v>
      </c>
    </row>
    <row r="27" spans="2:29">
      <c r="B27" s="111" t="s">
        <v>103</v>
      </c>
      <c r="D27" s="42">
        <v>122083</v>
      </c>
      <c r="E27" s="112">
        <v>73518</v>
      </c>
      <c r="F27" s="113">
        <v>60.219686606652857</v>
      </c>
      <c r="G27" s="112">
        <v>48565</v>
      </c>
      <c r="H27" s="114">
        <v>39.78031339334715</v>
      </c>
      <c r="J27" s="42">
        <v>32244</v>
      </c>
      <c r="K27" s="113">
        <v>26.411539690210759</v>
      </c>
      <c r="L27" s="112">
        <v>13148</v>
      </c>
      <c r="M27" s="113">
        <v>40.776578588264478</v>
      </c>
      <c r="N27" s="112">
        <v>19096</v>
      </c>
      <c r="O27" s="114">
        <v>59.223421411735522</v>
      </c>
      <c r="Q27" s="42">
        <v>24450</v>
      </c>
      <c r="R27" s="113">
        <v>20.027358436473548</v>
      </c>
      <c r="S27" s="112">
        <v>13721</v>
      </c>
      <c r="T27" s="113">
        <v>56.11860940695297</v>
      </c>
      <c r="U27" s="112">
        <v>10729</v>
      </c>
      <c r="V27" s="114">
        <v>43.881390593047037</v>
      </c>
      <c r="X27" s="42">
        <v>65389</v>
      </c>
      <c r="Y27" s="113">
        <v>53.5611018733157</v>
      </c>
      <c r="Z27" s="112">
        <v>46649</v>
      </c>
      <c r="AA27" s="113">
        <v>71.340745385309461</v>
      </c>
      <c r="AB27" s="112">
        <v>18740</v>
      </c>
      <c r="AC27" s="114">
        <v>28.659254614690539</v>
      </c>
    </row>
    <row r="28" spans="2:29">
      <c r="B28" s="111" t="s">
        <v>104</v>
      </c>
      <c r="D28" s="42">
        <v>15303</v>
      </c>
      <c r="E28" s="112">
        <v>9448</v>
      </c>
      <c r="F28" s="113">
        <v>61.739528197085527</v>
      </c>
      <c r="G28" s="112">
        <v>5855</v>
      </c>
      <c r="H28" s="114">
        <v>38.260471802914459</v>
      </c>
      <c r="J28" s="42">
        <v>3478</v>
      </c>
      <c r="K28" s="113">
        <v>22.727569757563881</v>
      </c>
      <c r="L28" s="112">
        <v>1447</v>
      </c>
      <c r="M28" s="113">
        <v>41.604370327774582</v>
      </c>
      <c r="N28" s="112">
        <v>2031</v>
      </c>
      <c r="O28" s="114">
        <v>58.395629672225411</v>
      </c>
      <c r="Q28" s="42">
        <v>2922</v>
      </c>
      <c r="R28" s="113">
        <v>19.094295236228191</v>
      </c>
      <c r="S28" s="112">
        <v>1715</v>
      </c>
      <c r="T28" s="113">
        <v>58.692676249144426</v>
      </c>
      <c r="U28" s="112">
        <v>1207</v>
      </c>
      <c r="V28" s="114">
        <v>41.307323750855581</v>
      </c>
      <c r="X28" s="42">
        <v>8903</v>
      </c>
      <c r="Y28" s="113">
        <v>58.178135006207931</v>
      </c>
      <c r="Z28" s="112">
        <v>6286</v>
      </c>
      <c r="AA28" s="113">
        <v>70.605413905425138</v>
      </c>
      <c r="AB28" s="112">
        <v>2617</v>
      </c>
      <c r="AC28" s="114">
        <v>29.394586094574869</v>
      </c>
    </row>
    <row r="29" spans="2:29">
      <c r="B29" s="111" t="s">
        <v>105</v>
      </c>
      <c r="D29" s="42">
        <v>2485</v>
      </c>
      <c r="E29" s="112">
        <v>1333</v>
      </c>
      <c r="F29" s="113">
        <v>53.641851106639827</v>
      </c>
      <c r="G29" s="112">
        <v>1152</v>
      </c>
      <c r="H29" s="114">
        <v>46.358148893360173</v>
      </c>
      <c r="J29" s="42">
        <v>1375</v>
      </c>
      <c r="K29" s="113">
        <v>55.331991951710258</v>
      </c>
      <c r="L29" s="112">
        <v>535</v>
      </c>
      <c r="M29" s="113">
        <v>38.909090909090907</v>
      </c>
      <c r="N29" s="112">
        <v>840</v>
      </c>
      <c r="O29" s="114">
        <v>61.090909090909093</v>
      </c>
      <c r="Q29" s="42">
        <v>458</v>
      </c>
      <c r="R29" s="113">
        <v>18.430583501006041</v>
      </c>
      <c r="S29" s="112">
        <v>312</v>
      </c>
      <c r="T29" s="113">
        <v>68.122270742358083</v>
      </c>
      <c r="U29" s="112">
        <v>146</v>
      </c>
      <c r="V29" s="114">
        <v>31.877729257641921</v>
      </c>
      <c r="X29" s="42">
        <v>652</v>
      </c>
      <c r="Y29" s="113">
        <v>26.237424547283702</v>
      </c>
      <c r="Z29" s="112">
        <v>486</v>
      </c>
      <c r="AA29" s="113">
        <v>74.539877300613497</v>
      </c>
      <c r="AB29" s="112">
        <v>166</v>
      </c>
      <c r="AC29" s="114">
        <v>25.460122699386499</v>
      </c>
    </row>
    <row r="30" spans="2:29">
      <c r="B30" s="115" t="s">
        <v>106</v>
      </c>
      <c r="D30" s="44">
        <v>3332</v>
      </c>
      <c r="E30" s="116">
        <v>1829</v>
      </c>
      <c r="F30" s="117">
        <v>54.891956782713081</v>
      </c>
      <c r="G30" s="116">
        <v>1503</v>
      </c>
      <c r="H30" s="118">
        <v>45.108043217286912</v>
      </c>
      <c r="J30" s="44">
        <v>1778</v>
      </c>
      <c r="K30" s="117">
        <v>53.361344537815128</v>
      </c>
      <c r="L30" s="116">
        <v>683</v>
      </c>
      <c r="M30" s="117">
        <v>38.41394825646794</v>
      </c>
      <c r="N30" s="116">
        <v>1095</v>
      </c>
      <c r="O30" s="118">
        <v>61.586051743532053</v>
      </c>
      <c r="Q30" s="44">
        <v>629</v>
      </c>
      <c r="R30" s="117">
        <v>18.877551020408159</v>
      </c>
      <c r="S30" s="116">
        <v>427</v>
      </c>
      <c r="T30" s="117">
        <v>67.885532591414943</v>
      </c>
      <c r="U30" s="116">
        <v>202</v>
      </c>
      <c r="V30" s="118">
        <v>32.114467408585057</v>
      </c>
      <c r="X30" s="44">
        <v>925</v>
      </c>
      <c r="Y30" s="117">
        <v>27.761104441776709</v>
      </c>
      <c r="Z30" s="116">
        <v>719</v>
      </c>
      <c r="AA30" s="117">
        <v>77.72972972972974</v>
      </c>
      <c r="AB30" s="116">
        <v>206</v>
      </c>
      <c r="AC30" s="118">
        <v>22.27027027027027</v>
      </c>
    </row>
    <row r="31" spans="2:29" ht="8" customHeight="1"/>
    <row r="32" spans="2:29">
      <c r="B32" s="119" t="s">
        <v>49</v>
      </c>
      <c r="D32" s="120">
        <v>2283334</v>
      </c>
      <c r="E32" s="121">
        <v>1414884</v>
      </c>
      <c r="F32" s="122">
        <v>61.965704535560718</v>
      </c>
      <c r="G32" s="121">
        <v>868450</v>
      </c>
      <c r="H32" s="123">
        <v>38.034295464439282</v>
      </c>
      <c r="J32" s="120">
        <v>597506</v>
      </c>
      <c r="K32" s="122">
        <v>26.168138345069099</v>
      </c>
      <c r="L32" s="121">
        <v>252549</v>
      </c>
      <c r="M32" s="122">
        <v>42.267190622353581</v>
      </c>
      <c r="N32" s="121">
        <v>344957</v>
      </c>
      <c r="O32" s="123">
        <v>57.732809377646419</v>
      </c>
      <c r="Q32" s="120">
        <v>491496</v>
      </c>
      <c r="R32" s="122">
        <v>21.525365977995339</v>
      </c>
      <c r="S32" s="121">
        <v>304536</v>
      </c>
      <c r="T32" s="122">
        <v>61.961033253576844</v>
      </c>
      <c r="U32" s="121">
        <v>186960</v>
      </c>
      <c r="V32" s="123">
        <v>38.038966746423156</v>
      </c>
      <c r="X32" s="120">
        <v>1194332</v>
      </c>
      <c r="Y32" s="122">
        <v>52.306495676935569</v>
      </c>
      <c r="Z32" s="121">
        <v>857799</v>
      </c>
      <c r="AA32" s="122">
        <v>71.822491568508582</v>
      </c>
      <c r="AB32" s="121">
        <v>336533</v>
      </c>
      <c r="AC32" s="123">
        <v>28.177508431491411</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187</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89387</v>
      </c>
      <c r="E12" s="108">
        <v>52902</v>
      </c>
      <c r="F12" s="109">
        <v>59.183102688310377</v>
      </c>
      <c r="G12" s="108">
        <v>36485</v>
      </c>
      <c r="H12" s="110">
        <v>40.816897311689623</v>
      </c>
      <c r="J12" s="40">
        <v>30494</v>
      </c>
      <c r="K12" s="109">
        <v>34.114580419971588</v>
      </c>
      <c r="L12" s="108">
        <v>11766</v>
      </c>
      <c r="M12" s="109">
        <v>38.584639601233029</v>
      </c>
      <c r="N12" s="108">
        <v>18728</v>
      </c>
      <c r="O12" s="110">
        <v>61.415360398766971</v>
      </c>
      <c r="Q12" s="40">
        <v>15481</v>
      </c>
      <c r="R12" s="109">
        <v>17.31907324331279</v>
      </c>
      <c r="S12" s="108">
        <v>8855</v>
      </c>
      <c r="T12" s="109">
        <v>57.199147341902979</v>
      </c>
      <c r="U12" s="108">
        <v>6626</v>
      </c>
      <c r="V12" s="110">
        <v>42.800852658097021</v>
      </c>
      <c r="X12" s="40">
        <v>43412</v>
      </c>
      <c r="Y12" s="109">
        <v>48.566346336715633</v>
      </c>
      <c r="Z12" s="108">
        <v>32281</v>
      </c>
      <c r="AA12" s="109">
        <v>74.359624067078229</v>
      </c>
      <c r="AB12" s="108">
        <v>11131</v>
      </c>
      <c r="AC12" s="110">
        <v>25.640375932921771</v>
      </c>
    </row>
    <row r="13" spans="1:29">
      <c r="B13" s="111" t="s">
        <v>89</v>
      </c>
      <c r="D13" s="42">
        <v>15032</v>
      </c>
      <c r="E13" s="112">
        <v>10004</v>
      </c>
      <c r="F13" s="113">
        <v>66.551357104843007</v>
      </c>
      <c r="G13" s="112">
        <v>5028</v>
      </c>
      <c r="H13" s="114">
        <v>33.448642895157001</v>
      </c>
      <c r="J13" s="42">
        <v>2694</v>
      </c>
      <c r="K13" s="113">
        <v>17.921766897285789</v>
      </c>
      <c r="L13" s="112">
        <v>1078</v>
      </c>
      <c r="M13" s="113">
        <v>40.014847809948037</v>
      </c>
      <c r="N13" s="112">
        <v>1616</v>
      </c>
      <c r="O13" s="114">
        <v>59.98515219005197</v>
      </c>
      <c r="Q13" s="42">
        <v>2286</v>
      </c>
      <c r="R13" s="113">
        <v>15.2075572112826</v>
      </c>
      <c r="S13" s="112">
        <v>1321</v>
      </c>
      <c r="T13" s="113">
        <v>57.786526684164471</v>
      </c>
      <c r="U13" s="112">
        <v>965</v>
      </c>
      <c r="V13" s="114">
        <v>42.213473315835522</v>
      </c>
      <c r="X13" s="42">
        <v>10052</v>
      </c>
      <c r="Y13" s="113">
        <v>66.870675891431603</v>
      </c>
      <c r="Z13" s="112">
        <v>7605</v>
      </c>
      <c r="AA13" s="113">
        <v>75.65658575407879</v>
      </c>
      <c r="AB13" s="112">
        <v>2447</v>
      </c>
      <c r="AC13" s="114">
        <v>24.34341424592121</v>
      </c>
    </row>
    <row r="14" spans="1:29">
      <c r="B14" s="111" t="s">
        <v>90</v>
      </c>
      <c r="D14" s="42">
        <v>7433</v>
      </c>
      <c r="E14" s="112">
        <v>4855</v>
      </c>
      <c r="F14" s="113">
        <v>65.316830351136829</v>
      </c>
      <c r="G14" s="112">
        <v>2578</v>
      </c>
      <c r="H14" s="114">
        <v>34.683169648863178</v>
      </c>
      <c r="J14" s="42">
        <v>1816</v>
      </c>
      <c r="K14" s="113">
        <v>24.431588860487011</v>
      </c>
      <c r="L14" s="112">
        <v>735</v>
      </c>
      <c r="M14" s="113">
        <v>40.473568281938327</v>
      </c>
      <c r="N14" s="112">
        <v>1081</v>
      </c>
      <c r="O14" s="114">
        <v>59.52643171806168</v>
      </c>
      <c r="Q14" s="42">
        <v>1371</v>
      </c>
      <c r="R14" s="113">
        <v>18.4447733082201</v>
      </c>
      <c r="S14" s="112">
        <v>785</v>
      </c>
      <c r="T14" s="113">
        <v>57.257476294675428</v>
      </c>
      <c r="U14" s="112">
        <v>586</v>
      </c>
      <c r="V14" s="114">
        <v>42.742523705324579</v>
      </c>
      <c r="X14" s="42">
        <v>4246</v>
      </c>
      <c r="Y14" s="113">
        <v>57.123637831292882</v>
      </c>
      <c r="Z14" s="112">
        <v>3335</v>
      </c>
      <c r="AA14" s="113">
        <v>78.544512482336316</v>
      </c>
      <c r="AB14" s="112">
        <v>911</v>
      </c>
      <c r="AC14" s="114">
        <v>21.455487517663681</v>
      </c>
    </row>
    <row r="15" spans="1:29">
      <c r="B15" s="111" t="s">
        <v>91</v>
      </c>
      <c r="D15" s="42">
        <v>8950</v>
      </c>
      <c r="E15" s="112">
        <v>5596</v>
      </c>
      <c r="F15" s="113">
        <v>62.525139664804477</v>
      </c>
      <c r="G15" s="112">
        <v>3354</v>
      </c>
      <c r="H15" s="114">
        <v>37.47486033519553</v>
      </c>
      <c r="J15" s="42">
        <v>2119</v>
      </c>
      <c r="K15" s="113">
        <v>23.675977653631289</v>
      </c>
      <c r="L15" s="112">
        <v>800</v>
      </c>
      <c r="M15" s="113">
        <v>37.753657385559222</v>
      </c>
      <c r="N15" s="112">
        <v>1319</v>
      </c>
      <c r="O15" s="114">
        <v>62.246342614440778</v>
      </c>
      <c r="Q15" s="42">
        <v>1575</v>
      </c>
      <c r="R15" s="113">
        <v>17.597765363128492</v>
      </c>
      <c r="S15" s="112">
        <v>877</v>
      </c>
      <c r="T15" s="113">
        <v>55.682539682539677</v>
      </c>
      <c r="U15" s="112">
        <v>698</v>
      </c>
      <c r="V15" s="114">
        <v>44.317460317460323</v>
      </c>
      <c r="X15" s="42">
        <v>5256</v>
      </c>
      <c r="Y15" s="113">
        <v>58.726256983240219</v>
      </c>
      <c r="Z15" s="112">
        <v>3919</v>
      </c>
      <c r="AA15" s="113">
        <v>74.56240487062405</v>
      </c>
      <c r="AB15" s="112">
        <v>1337</v>
      </c>
      <c r="AC15" s="114">
        <v>25.43759512937595</v>
      </c>
    </row>
    <row r="16" spans="1:29">
      <c r="B16" s="111" t="s">
        <v>92</v>
      </c>
      <c r="D16" s="42">
        <v>26087</v>
      </c>
      <c r="E16" s="112">
        <v>15861</v>
      </c>
      <c r="F16" s="113">
        <v>60.800398666002224</v>
      </c>
      <c r="G16" s="112">
        <v>10226</v>
      </c>
      <c r="H16" s="114">
        <v>39.199601333997776</v>
      </c>
      <c r="J16" s="42">
        <v>7407</v>
      </c>
      <c r="K16" s="113">
        <v>28.393452677578871</v>
      </c>
      <c r="L16" s="112">
        <v>3024</v>
      </c>
      <c r="M16" s="113">
        <v>40.826245443499403</v>
      </c>
      <c r="N16" s="112">
        <v>4383</v>
      </c>
      <c r="O16" s="114">
        <v>59.173754556500612</v>
      </c>
      <c r="Q16" s="42">
        <v>5184</v>
      </c>
      <c r="R16" s="113">
        <v>19.871966880055201</v>
      </c>
      <c r="S16" s="112">
        <v>2941</v>
      </c>
      <c r="T16" s="113">
        <v>56.732253086419753</v>
      </c>
      <c r="U16" s="112">
        <v>2243</v>
      </c>
      <c r="V16" s="114">
        <v>43.267746913580247</v>
      </c>
      <c r="X16" s="42">
        <v>13496</v>
      </c>
      <c r="Y16" s="113">
        <v>51.734580442365932</v>
      </c>
      <c r="Z16" s="112">
        <v>9896</v>
      </c>
      <c r="AA16" s="113">
        <v>73.325429756965022</v>
      </c>
      <c r="AB16" s="112">
        <v>3600</v>
      </c>
      <c r="AC16" s="114">
        <v>26.674570243034971</v>
      </c>
    </row>
    <row r="17" spans="2:29">
      <c r="B17" s="111" t="s">
        <v>93</v>
      </c>
      <c r="D17" s="42">
        <v>5290</v>
      </c>
      <c r="E17" s="112">
        <v>3371</v>
      </c>
      <c r="F17" s="113">
        <v>63.724007561436672</v>
      </c>
      <c r="G17" s="112">
        <v>1919</v>
      </c>
      <c r="H17" s="114">
        <v>36.275992438563328</v>
      </c>
      <c r="J17" s="42">
        <v>1316</v>
      </c>
      <c r="K17" s="113">
        <v>24.87712665406427</v>
      </c>
      <c r="L17" s="112">
        <v>529</v>
      </c>
      <c r="M17" s="113">
        <v>40.19756838905775</v>
      </c>
      <c r="N17" s="112">
        <v>787</v>
      </c>
      <c r="O17" s="114">
        <v>59.80243161094225</v>
      </c>
      <c r="Q17" s="42">
        <v>972</v>
      </c>
      <c r="R17" s="113">
        <v>18.374291115311909</v>
      </c>
      <c r="S17" s="112">
        <v>535</v>
      </c>
      <c r="T17" s="113">
        <v>55.041152263374492</v>
      </c>
      <c r="U17" s="112">
        <v>437</v>
      </c>
      <c r="V17" s="114">
        <v>44.958847736625508</v>
      </c>
      <c r="X17" s="42">
        <v>3002</v>
      </c>
      <c r="Y17" s="113">
        <v>56.748582230623818</v>
      </c>
      <c r="Z17" s="112">
        <v>2307</v>
      </c>
      <c r="AA17" s="113">
        <v>76.84876748834111</v>
      </c>
      <c r="AB17" s="112">
        <v>695</v>
      </c>
      <c r="AC17" s="114">
        <v>23.1512325116589</v>
      </c>
    </row>
    <row r="18" spans="2:29">
      <c r="B18" s="111" t="s">
        <v>94</v>
      </c>
      <c r="D18" s="42">
        <v>34444</v>
      </c>
      <c r="E18" s="112">
        <v>22539</v>
      </c>
      <c r="F18" s="113">
        <v>65.436650795494131</v>
      </c>
      <c r="G18" s="112">
        <v>11905</v>
      </c>
      <c r="H18" s="114">
        <v>34.563349204505869</v>
      </c>
      <c r="J18" s="42">
        <v>6696</v>
      </c>
      <c r="K18" s="113">
        <v>19.440250841946352</v>
      </c>
      <c r="L18" s="112">
        <v>2723</v>
      </c>
      <c r="M18" s="113">
        <v>40.666069295101551</v>
      </c>
      <c r="N18" s="112">
        <v>3973</v>
      </c>
      <c r="O18" s="114">
        <v>59.333930704898449</v>
      </c>
      <c r="Q18" s="42">
        <v>5146</v>
      </c>
      <c r="R18" s="113">
        <v>14.940192776680989</v>
      </c>
      <c r="S18" s="112">
        <v>2830</v>
      </c>
      <c r="T18" s="113">
        <v>54.994170229304324</v>
      </c>
      <c r="U18" s="112">
        <v>2316</v>
      </c>
      <c r="V18" s="114">
        <v>45.005829770695691</v>
      </c>
      <c r="X18" s="42">
        <v>22602</v>
      </c>
      <c r="Y18" s="113">
        <v>65.619556381372661</v>
      </c>
      <c r="Z18" s="112">
        <v>16986</v>
      </c>
      <c r="AA18" s="113">
        <v>75.152641359171753</v>
      </c>
      <c r="AB18" s="112">
        <v>5616</v>
      </c>
      <c r="AC18" s="114">
        <v>24.847358640828251</v>
      </c>
    </row>
    <row r="19" spans="2:29">
      <c r="B19" s="111" t="s">
        <v>95</v>
      </c>
      <c r="D19" s="42">
        <v>25702</v>
      </c>
      <c r="E19" s="112">
        <v>16317</v>
      </c>
      <c r="F19" s="113">
        <v>63.485331880787477</v>
      </c>
      <c r="G19" s="112">
        <v>9385</v>
      </c>
      <c r="H19" s="114">
        <v>36.514668119212523</v>
      </c>
      <c r="J19" s="42">
        <v>5704</v>
      </c>
      <c r="K19" s="113">
        <v>22.192825461053619</v>
      </c>
      <c r="L19" s="112">
        <v>2182</v>
      </c>
      <c r="M19" s="113">
        <v>38.253856942496498</v>
      </c>
      <c r="N19" s="112">
        <v>3522</v>
      </c>
      <c r="O19" s="114">
        <v>61.74614305750351</v>
      </c>
      <c r="Q19" s="42">
        <v>3766</v>
      </c>
      <c r="R19" s="113">
        <v>14.652556221305741</v>
      </c>
      <c r="S19" s="112">
        <v>2164</v>
      </c>
      <c r="T19" s="113">
        <v>57.461497610196503</v>
      </c>
      <c r="U19" s="112">
        <v>1602</v>
      </c>
      <c r="V19" s="114">
        <v>42.538502389803497</v>
      </c>
      <c r="X19" s="42">
        <v>16232</v>
      </c>
      <c r="Y19" s="113">
        <v>63.154618317640647</v>
      </c>
      <c r="Z19" s="112">
        <v>11971</v>
      </c>
      <c r="AA19" s="113">
        <v>73.749383932971909</v>
      </c>
      <c r="AB19" s="112">
        <v>4261</v>
      </c>
      <c r="AC19" s="114">
        <v>26.250616067028091</v>
      </c>
    </row>
    <row r="20" spans="2:29">
      <c r="B20" s="111" t="s">
        <v>96</v>
      </c>
      <c r="D20" s="42">
        <v>50257</v>
      </c>
      <c r="E20" s="112">
        <v>31380</v>
      </c>
      <c r="F20" s="113">
        <v>62.439063215074519</v>
      </c>
      <c r="G20" s="112">
        <v>18877</v>
      </c>
      <c r="H20" s="114">
        <v>37.560936784925481</v>
      </c>
      <c r="J20" s="42">
        <v>14157</v>
      </c>
      <c r="K20" s="113">
        <v>28.169210259267359</v>
      </c>
      <c r="L20" s="112">
        <v>5692</v>
      </c>
      <c r="M20" s="113">
        <v>40.20625838807657</v>
      </c>
      <c r="N20" s="112">
        <v>8465</v>
      </c>
      <c r="O20" s="114">
        <v>59.793741611923437</v>
      </c>
      <c r="Q20" s="42">
        <v>7947</v>
      </c>
      <c r="R20" s="113">
        <v>15.81272260580616</v>
      </c>
      <c r="S20" s="112">
        <v>4445</v>
      </c>
      <c r="T20" s="113">
        <v>55.933056499307916</v>
      </c>
      <c r="U20" s="112">
        <v>3502</v>
      </c>
      <c r="V20" s="114">
        <v>44.066943500692084</v>
      </c>
      <c r="X20" s="42">
        <v>28153</v>
      </c>
      <c r="Y20" s="113">
        <v>56.018067134926483</v>
      </c>
      <c r="Z20" s="112">
        <v>21243</v>
      </c>
      <c r="AA20" s="113">
        <v>75.455546478172835</v>
      </c>
      <c r="AB20" s="112">
        <v>6910</v>
      </c>
      <c r="AC20" s="114">
        <v>24.544453521827158</v>
      </c>
    </row>
    <row r="21" spans="2:29">
      <c r="B21" s="111" t="s">
        <v>97</v>
      </c>
      <c r="D21" s="42">
        <v>51085</v>
      </c>
      <c r="E21" s="112">
        <v>33066</v>
      </c>
      <c r="F21" s="113">
        <v>64.727415092492905</v>
      </c>
      <c r="G21" s="112">
        <v>18019</v>
      </c>
      <c r="H21" s="114">
        <v>35.272584907507103</v>
      </c>
      <c r="J21" s="42">
        <v>10571</v>
      </c>
      <c r="K21" s="113">
        <v>20.692962709210139</v>
      </c>
      <c r="L21" s="112">
        <v>4314</v>
      </c>
      <c r="M21" s="113">
        <v>40.809762557941539</v>
      </c>
      <c r="N21" s="112">
        <v>6257</v>
      </c>
      <c r="O21" s="114">
        <v>59.190237442058461</v>
      </c>
      <c r="Q21" s="42">
        <v>9119</v>
      </c>
      <c r="R21" s="113">
        <v>17.850641088382108</v>
      </c>
      <c r="S21" s="112">
        <v>5174</v>
      </c>
      <c r="T21" s="113">
        <v>56.738677486566523</v>
      </c>
      <c r="U21" s="112">
        <v>3945</v>
      </c>
      <c r="V21" s="114">
        <v>43.261322513433491</v>
      </c>
      <c r="X21" s="42">
        <v>31395</v>
      </c>
      <c r="Y21" s="113">
        <v>61.456396202407753</v>
      </c>
      <c r="Z21" s="112">
        <v>23578</v>
      </c>
      <c r="AA21" s="113">
        <v>75.101130753304673</v>
      </c>
      <c r="AB21" s="112">
        <v>7817</v>
      </c>
      <c r="AC21" s="114">
        <v>24.89886924669533</v>
      </c>
    </row>
    <row r="22" spans="2:29">
      <c r="B22" s="111" t="s">
        <v>98</v>
      </c>
      <c r="D22" s="42">
        <v>13179</v>
      </c>
      <c r="E22" s="112">
        <v>8563</v>
      </c>
      <c r="F22" s="113">
        <v>64.974580772441001</v>
      </c>
      <c r="G22" s="112">
        <v>4616</v>
      </c>
      <c r="H22" s="114">
        <v>35.025419227558999</v>
      </c>
      <c r="J22" s="42">
        <v>2788</v>
      </c>
      <c r="K22" s="113">
        <v>21.154867592381819</v>
      </c>
      <c r="L22" s="112">
        <v>1131</v>
      </c>
      <c r="M22" s="113">
        <v>40.566714490674308</v>
      </c>
      <c r="N22" s="112">
        <v>1657</v>
      </c>
      <c r="O22" s="114">
        <v>59.433285509325692</v>
      </c>
      <c r="Q22" s="42">
        <v>2071</v>
      </c>
      <c r="R22" s="113">
        <v>15.7143941118446</v>
      </c>
      <c r="S22" s="112">
        <v>1169</v>
      </c>
      <c r="T22" s="113">
        <v>56.446161274746501</v>
      </c>
      <c r="U22" s="112">
        <v>902</v>
      </c>
      <c r="V22" s="114">
        <v>43.553838725253499</v>
      </c>
      <c r="X22" s="42">
        <v>8320</v>
      </c>
      <c r="Y22" s="113">
        <v>63.130738295773583</v>
      </c>
      <c r="Z22" s="112">
        <v>6263</v>
      </c>
      <c r="AA22" s="113">
        <v>75.276442307692307</v>
      </c>
      <c r="AB22" s="112">
        <v>2057</v>
      </c>
      <c r="AC22" s="114">
        <v>24.72355769230769</v>
      </c>
    </row>
    <row r="23" spans="2:29">
      <c r="B23" s="111" t="s">
        <v>99</v>
      </c>
      <c r="D23" s="42">
        <v>27939</v>
      </c>
      <c r="E23" s="112">
        <v>18836</v>
      </c>
      <c r="F23" s="113">
        <v>67.418304162640041</v>
      </c>
      <c r="G23" s="112">
        <v>9103</v>
      </c>
      <c r="H23" s="114">
        <v>32.581695837359973</v>
      </c>
      <c r="J23" s="42">
        <v>5272</v>
      </c>
      <c r="K23" s="113">
        <v>18.869680375102899</v>
      </c>
      <c r="L23" s="112">
        <v>2241</v>
      </c>
      <c r="M23" s="113">
        <v>42.507587253414258</v>
      </c>
      <c r="N23" s="112">
        <v>3031</v>
      </c>
      <c r="O23" s="114">
        <v>57.492412746585728</v>
      </c>
      <c r="Q23" s="42">
        <v>4426</v>
      </c>
      <c r="R23" s="113">
        <v>15.84165503418161</v>
      </c>
      <c r="S23" s="112">
        <v>2458</v>
      </c>
      <c r="T23" s="113">
        <v>55.535472209670132</v>
      </c>
      <c r="U23" s="112">
        <v>1968</v>
      </c>
      <c r="V23" s="114">
        <v>44.464527790329868</v>
      </c>
      <c r="X23" s="42">
        <v>18241</v>
      </c>
      <c r="Y23" s="113">
        <v>65.288664590715484</v>
      </c>
      <c r="Z23" s="112">
        <v>14137</v>
      </c>
      <c r="AA23" s="113">
        <v>77.50123348500631</v>
      </c>
      <c r="AB23" s="112">
        <v>4104</v>
      </c>
      <c r="AC23" s="114">
        <v>22.498766514993701</v>
      </c>
    </row>
    <row r="24" spans="2:29">
      <c r="B24" s="111" t="s">
        <v>100</v>
      </c>
      <c r="D24" s="42">
        <v>73389</v>
      </c>
      <c r="E24" s="112">
        <v>48048</v>
      </c>
      <c r="F24" s="113">
        <v>65.470302088868905</v>
      </c>
      <c r="G24" s="112">
        <v>25341</v>
      </c>
      <c r="H24" s="114">
        <v>34.529697911131088</v>
      </c>
      <c r="J24" s="42">
        <v>17552</v>
      </c>
      <c r="K24" s="113">
        <v>23.91639073975664</v>
      </c>
      <c r="L24" s="112">
        <v>8097</v>
      </c>
      <c r="M24" s="113">
        <v>46.131494986326352</v>
      </c>
      <c r="N24" s="112">
        <v>9455</v>
      </c>
      <c r="O24" s="114">
        <v>53.868505013673648</v>
      </c>
      <c r="Q24" s="42">
        <v>11197</v>
      </c>
      <c r="R24" s="113">
        <v>15.25705487198354</v>
      </c>
      <c r="S24" s="112">
        <v>6514</v>
      </c>
      <c r="T24" s="113">
        <v>58.176297222470311</v>
      </c>
      <c r="U24" s="112">
        <v>4683</v>
      </c>
      <c r="V24" s="114">
        <v>41.823702777529697</v>
      </c>
      <c r="X24" s="42">
        <v>44640</v>
      </c>
      <c r="Y24" s="113">
        <v>60.826554388259822</v>
      </c>
      <c r="Z24" s="112">
        <v>33437</v>
      </c>
      <c r="AA24" s="113">
        <v>74.903673835125446</v>
      </c>
      <c r="AB24" s="112">
        <v>11203</v>
      </c>
      <c r="AC24" s="114">
        <v>25.096326164874551</v>
      </c>
    </row>
    <row r="25" spans="2:29">
      <c r="B25" s="111" t="s">
        <v>101</v>
      </c>
      <c r="D25" s="42">
        <v>16051</v>
      </c>
      <c r="E25" s="112">
        <v>8862</v>
      </c>
      <c r="F25" s="113">
        <v>55.211513301351943</v>
      </c>
      <c r="G25" s="112">
        <v>7189</v>
      </c>
      <c r="H25" s="114">
        <v>44.788486698648057</v>
      </c>
      <c r="J25" s="42">
        <v>5782</v>
      </c>
      <c r="K25" s="113">
        <v>36.022677714784123</v>
      </c>
      <c r="L25" s="112">
        <v>2023</v>
      </c>
      <c r="M25" s="113">
        <v>34.987893462469742</v>
      </c>
      <c r="N25" s="112">
        <v>3759</v>
      </c>
      <c r="O25" s="114">
        <v>65.012106537530272</v>
      </c>
      <c r="Q25" s="42">
        <v>2430</v>
      </c>
      <c r="R25" s="113">
        <v>15.139243660831101</v>
      </c>
      <c r="S25" s="112">
        <v>1287</v>
      </c>
      <c r="T25" s="113">
        <v>52.962962962962969</v>
      </c>
      <c r="U25" s="112">
        <v>1143</v>
      </c>
      <c r="V25" s="114">
        <v>47.037037037037038</v>
      </c>
      <c r="X25" s="42">
        <v>7839</v>
      </c>
      <c r="Y25" s="113">
        <v>48.838078624384771</v>
      </c>
      <c r="Z25" s="112">
        <v>5552</v>
      </c>
      <c r="AA25" s="113">
        <v>70.825360377599182</v>
      </c>
      <c r="AB25" s="112">
        <v>2287</v>
      </c>
      <c r="AC25" s="114">
        <v>29.174639622400822</v>
      </c>
    </row>
    <row r="26" spans="2:29">
      <c r="B26" s="111" t="s">
        <v>102</v>
      </c>
      <c r="D26" s="42">
        <v>3165</v>
      </c>
      <c r="E26" s="112">
        <v>2140</v>
      </c>
      <c r="F26" s="113">
        <v>67.61453396524486</v>
      </c>
      <c r="G26" s="112">
        <v>1025</v>
      </c>
      <c r="H26" s="114">
        <v>32.385466034755133</v>
      </c>
      <c r="J26" s="42">
        <v>647</v>
      </c>
      <c r="K26" s="113">
        <v>20.44233807266983</v>
      </c>
      <c r="L26" s="112">
        <v>298</v>
      </c>
      <c r="M26" s="113">
        <v>46.058732612055643</v>
      </c>
      <c r="N26" s="112">
        <v>349</v>
      </c>
      <c r="O26" s="114">
        <v>53.941267387944357</v>
      </c>
      <c r="Q26" s="42">
        <v>466</v>
      </c>
      <c r="R26" s="113">
        <v>14.72353870458136</v>
      </c>
      <c r="S26" s="112">
        <v>269</v>
      </c>
      <c r="T26" s="113">
        <v>57.725321888412019</v>
      </c>
      <c r="U26" s="112">
        <v>197</v>
      </c>
      <c r="V26" s="114">
        <v>42.274678111587981</v>
      </c>
      <c r="X26" s="42">
        <v>2052</v>
      </c>
      <c r="Y26" s="113">
        <v>64.834123222748815</v>
      </c>
      <c r="Z26" s="112">
        <v>1573</v>
      </c>
      <c r="AA26" s="113">
        <v>76.656920077972714</v>
      </c>
      <c r="AB26" s="112">
        <v>479</v>
      </c>
      <c r="AC26" s="114">
        <v>23.34307992202729</v>
      </c>
    </row>
    <row r="27" spans="2:29">
      <c r="B27" s="111" t="s">
        <v>103</v>
      </c>
      <c r="D27" s="42">
        <v>19570</v>
      </c>
      <c r="E27" s="112">
        <v>13058</v>
      </c>
      <c r="F27" s="113">
        <v>66.724578436382217</v>
      </c>
      <c r="G27" s="112">
        <v>6512</v>
      </c>
      <c r="H27" s="114">
        <v>33.275421563617783</v>
      </c>
      <c r="J27" s="42">
        <v>3515</v>
      </c>
      <c r="K27" s="113">
        <v>17.961165048543691</v>
      </c>
      <c r="L27" s="112">
        <v>1444</v>
      </c>
      <c r="M27" s="113">
        <v>41.081081081081081</v>
      </c>
      <c r="N27" s="112">
        <v>2071</v>
      </c>
      <c r="O27" s="114">
        <v>58.918918918918919</v>
      </c>
      <c r="Q27" s="42">
        <v>2963</v>
      </c>
      <c r="R27" s="113">
        <v>15.14052120592744</v>
      </c>
      <c r="S27" s="112">
        <v>1672</v>
      </c>
      <c r="T27" s="113">
        <v>56.429294633817072</v>
      </c>
      <c r="U27" s="112">
        <v>1291</v>
      </c>
      <c r="V27" s="114">
        <v>43.570705366182921</v>
      </c>
      <c r="X27" s="42">
        <v>13092</v>
      </c>
      <c r="Y27" s="113">
        <v>66.898313745528867</v>
      </c>
      <c r="Z27" s="112">
        <v>9942</v>
      </c>
      <c r="AA27" s="113">
        <v>75.939505041246562</v>
      </c>
      <c r="AB27" s="112">
        <v>3150</v>
      </c>
      <c r="AC27" s="114">
        <v>24.060494958753441</v>
      </c>
    </row>
    <row r="28" spans="2:29">
      <c r="B28" s="111" t="s">
        <v>104</v>
      </c>
      <c r="D28" s="42">
        <v>2235</v>
      </c>
      <c r="E28" s="112">
        <v>1420</v>
      </c>
      <c r="F28" s="113">
        <v>63.534675615212542</v>
      </c>
      <c r="G28" s="112">
        <v>815</v>
      </c>
      <c r="H28" s="114">
        <v>36.465324384787472</v>
      </c>
      <c r="J28" s="42">
        <v>520</v>
      </c>
      <c r="K28" s="113">
        <v>23.266219239373601</v>
      </c>
      <c r="L28" s="112">
        <v>221</v>
      </c>
      <c r="M28" s="113">
        <v>42.5</v>
      </c>
      <c r="N28" s="112">
        <v>299</v>
      </c>
      <c r="O28" s="114">
        <v>57.499999999999993</v>
      </c>
      <c r="Q28" s="42">
        <v>337</v>
      </c>
      <c r="R28" s="113">
        <v>15.07829977628635</v>
      </c>
      <c r="S28" s="112">
        <v>181</v>
      </c>
      <c r="T28" s="113">
        <v>53.709198813056382</v>
      </c>
      <c r="U28" s="112">
        <v>156</v>
      </c>
      <c r="V28" s="114">
        <v>46.290801186943618</v>
      </c>
      <c r="X28" s="42">
        <v>1378</v>
      </c>
      <c r="Y28" s="113">
        <v>61.655480984340052</v>
      </c>
      <c r="Z28" s="112">
        <v>1018</v>
      </c>
      <c r="AA28" s="113">
        <v>73.875181422351233</v>
      </c>
      <c r="AB28" s="112">
        <v>360</v>
      </c>
      <c r="AC28" s="114">
        <v>26.124818577648771</v>
      </c>
    </row>
    <row r="29" spans="2:29">
      <c r="B29" s="111" t="s">
        <v>105</v>
      </c>
      <c r="D29" s="42">
        <v>439</v>
      </c>
      <c r="E29" s="112">
        <v>264</v>
      </c>
      <c r="F29" s="113">
        <v>60.136674259681087</v>
      </c>
      <c r="G29" s="112">
        <v>175</v>
      </c>
      <c r="H29" s="114">
        <v>39.863325740318913</v>
      </c>
      <c r="J29" s="42">
        <v>164</v>
      </c>
      <c r="K29" s="113">
        <v>37.357630979498857</v>
      </c>
      <c r="L29" s="112">
        <v>77</v>
      </c>
      <c r="M29" s="113">
        <v>46.951219512195117</v>
      </c>
      <c r="N29" s="112">
        <v>87</v>
      </c>
      <c r="O29" s="114">
        <v>53.048780487804883</v>
      </c>
      <c r="Q29" s="42">
        <v>104</v>
      </c>
      <c r="R29" s="113">
        <v>23.690205011389519</v>
      </c>
      <c r="S29" s="112">
        <v>63</v>
      </c>
      <c r="T29" s="113">
        <v>60.576923076923073</v>
      </c>
      <c r="U29" s="112">
        <v>41</v>
      </c>
      <c r="V29" s="114">
        <v>39.42307692307692</v>
      </c>
      <c r="X29" s="42">
        <v>171</v>
      </c>
      <c r="Y29" s="113">
        <v>38.95216400911162</v>
      </c>
      <c r="Z29" s="112">
        <v>124</v>
      </c>
      <c r="AA29" s="113">
        <v>72.514619883040936</v>
      </c>
      <c r="AB29" s="112">
        <v>47</v>
      </c>
      <c r="AC29" s="114">
        <v>27.48538011695906</v>
      </c>
    </row>
    <row r="30" spans="2:29">
      <c r="B30" s="115" t="s">
        <v>106</v>
      </c>
      <c r="D30" s="44">
        <v>908</v>
      </c>
      <c r="E30" s="116">
        <v>453</v>
      </c>
      <c r="F30" s="117">
        <v>49.889867841409689</v>
      </c>
      <c r="G30" s="116">
        <v>455</v>
      </c>
      <c r="H30" s="118">
        <v>50.110132158590297</v>
      </c>
      <c r="J30" s="44">
        <v>540</v>
      </c>
      <c r="K30" s="117">
        <v>59.471365638766507</v>
      </c>
      <c r="L30" s="116">
        <v>185</v>
      </c>
      <c r="M30" s="117">
        <v>34.25925925925926</v>
      </c>
      <c r="N30" s="116">
        <v>355</v>
      </c>
      <c r="O30" s="118">
        <v>65.740740740740748</v>
      </c>
      <c r="Q30" s="44">
        <v>119</v>
      </c>
      <c r="R30" s="117">
        <v>13.1057268722467</v>
      </c>
      <c r="S30" s="116">
        <v>72</v>
      </c>
      <c r="T30" s="117">
        <v>60.504201680672267</v>
      </c>
      <c r="U30" s="116">
        <v>47</v>
      </c>
      <c r="V30" s="118">
        <v>39.495798319327733</v>
      </c>
      <c r="X30" s="44">
        <v>249</v>
      </c>
      <c r="Y30" s="117">
        <v>27.422907488986791</v>
      </c>
      <c r="Z30" s="116">
        <v>196</v>
      </c>
      <c r="AA30" s="117">
        <v>78.714859437751002</v>
      </c>
      <c r="AB30" s="116">
        <v>53</v>
      </c>
      <c r="AC30" s="118">
        <v>21.285140562249001</v>
      </c>
    </row>
    <row r="31" spans="2:29" ht="8" customHeight="1"/>
    <row r="32" spans="2:29">
      <c r="B32" s="119" t="s">
        <v>49</v>
      </c>
      <c r="D32" s="120">
        <v>470542</v>
      </c>
      <c r="E32" s="121">
        <v>297535</v>
      </c>
      <c r="F32" s="122">
        <v>63.232400083308193</v>
      </c>
      <c r="G32" s="121">
        <v>173007</v>
      </c>
      <c r="H32" s="123">
        <v>36.767599916691807</v>
      </c>
      <c r="J32" s="120">
        <v>119754</v>
      </c>
      <c r="K32" s="122">
        <v>25.45022548465387</v>
      </c>
      <c r="L32" s="121">
        <v>48560</v>
      </c>
      <c r="M32" s="122">
        <v>40.549793743841548</v>
      </c>
      <c r="N32" s="121">
        <v>71194</v>
      </c>
      <c r="O32" s="123">
        <v>59.450206256158452</v>
      </c>
      <c r="Q32" s="120">
        <v>76960</v>
      </c>
      <c r="R32" s="122">
        <v>16.35560693838169</v>
      </c>
      <c r="S32" s="121">
        <v>43612</v>
      </c>
      <c r="T32" s="122">
        <v>56.668399168399162</v>
      </c>
      <c r="U32" s="121">
        <v>33348</v>
      </c>
      <c r="V32" s="123">
        <v>43.331600831600831</v>
      </c>
      <c r="X32" s="120">
        <v>273828</v>
      </c>
      <c r="Y32" s="122">
        <v>58.194167576964439</v>
      </c>
      <c r="Z32" s="121">
        <v>205363</v>
      </c>
      <c r="AA32" s="122">
        <v>74.997078458010137</v>
      </c>
      <c r="AB32" s="121">
        <v>68465</v>
      </c>
      <c r="AC32" s="123">
        <v>25.00292154198986</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188</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154297</v>
      </c>
      <c r="E12" s="108">
        <v>95454</v>
      </c>
      <c r="F12" s="109">
        <v>61.863808110332677</v>
      </c>
      <c r="G12" s="108">
        <v>58843</v>
      </c>
      <c r="H12" s="110">
        <v>38.13619188966733</v>
      </c>
      <c r="J12" s="40">
        <v>46008</v>
      </c>
      <c r="K12" s="109">
        <v>29.817818881766978</v>
      </c>
      <c r="L12" s="108">
        <v>18295</v>
      </c>
      <c r="M12" s="109">
        <v>39.764823508954969</v>
      </c>
      <c r="N12" s="108">
        <v>27713</v>
      </c>
      <c r="O12" s="110">
        <v>60.235176491045038</v>
      </c>
      <c r="Q12" s="40">
        <v>32006</v>
      </c>
      <c r="R12" s="109">
        <v>20.74311230937737</v>
      </c>
      <c r="S12" s="108">
        <v>20121</v>
      </c>
      <c r="T12" s="109">
        <v>62.866337561707176</v>
      </c>
      <c r="U12" s="108">
        <v>11885</v>
      </c>
      <c r="V12" s="110">
        <v>37.133662438292824</v>
      </c>
      <c r="X12" s="40">
        <v>76283</v>
      </c>
      <c r="Y12" s="109">
        <v>49.439068808855637</v>
      </c>
      <c r="Z12" s="108">
        <v>57038</v>
      </c>
      <c r="AA12" s="109">
        <v>74.771574269496483</v>
      </c>
      <c r="AB12" s="108">
        <v>19245</v>
      </c>
      <c r="AC12" s="110">
        <v>25.22842573050352</v>
      </c>
    </row>
    <row r="13" spans="1:29">
      <c r="B13" s="111" t="s">
        <v>89</v>
      </c>
      <c r="D13" s="42">
        <v>18251</v>
      </c>
      <c r="E13" s="112">
        <v>11426</v>
      </c>
      <c r="F13" s="113">
        <v>62.604788778697063</v>
      </c>
      <c r="G13" s="112">
        <v>6825</v>
      </c>
      <c r="H13" s="114">
        <v>37.395211221302937</v>
      </c>
      <c r="J13" s="42">
        <v>3863</v>
      </c>
      <c r="K13" s="113">
        <v>21.165963508848829</v>
      </c>
      <c r="L13" s="112">
        <v>1587</v>
      </c>
      <c r="M13" s="113">
        <v>41.082060574682878</v>
      </c>
      <c r="N13" s="112">
        <v>2276</v>
      </c>
      <c r="O13" s="114">
        <v>58.917939425317122</v>
      </c>
      <c r="Q13" s="42">
        <v>3252</v>
      </c>
      <c r="R13" s="113">
        <v>17.818201742370281</v>
      </c>
      <c r="S13" s="112">
        <v>1842</v>
      </c>
      <c r="T13" s="113">
        <v>56.642066420664207</v>
      </c>
      <c r="U13" s="112">
        <v>1410</v>
      </c>
      <c r="V13" s="114">
        <v>43.357933579335793</v>
      </c>
      <c r="X13" s="42">
        <v>11136</v>
      </c>
      <c r="Y13" s="113">
        <v>61.015834748780883</v>
      </c>
      <c r="Z13" s="112">
        <v>7997</v>
      </c>
      <c r="AA13" s="113">
        <v>71.812140804597703</v>
      </c>
      <c r="AB13" s="112">
        <v>3139</v>
      </c>
      <c r="AC13" s="114">
        <v>28.1878591954023</v>
      </c>
    </row>
    <row r="14" spans="1:29">
      <c r="B14" s="111" t="s">
        <v>90</v>
      </c>
      <c r="D14" s="42">
        <v>11433</v>
      </c>
      <c r="E14" s="112">
        <v>7346</v>
      </c>
      <c r="F14" s="113">
        <v>64.252602116679796</v>
      </c>
      <c r="G14" s="112">
        <v>4087</v>
      </c>
      <c r="H14" s="114">
        <v>35.747397883320211</v>
      </c>
      <c r="J14" s="42">
        <v>2794</v>
      </c>
      <c r="K14" s="113">
        <v>24.438030263272982</v>
      </c>
      <c r="L14" s="112">
        <v>1090</v>
      </c>
      <c r="M14" s="113">
        <v>39.012168933428782</v>
      </c>
      <c r="N14" s="112">
        <v>1704</v>
      </c>
      <c r="O14" s="114">
        <v>60.987831066571218</v>
      </c>
      <c r="Q14" s="42">
        <v>2314</v>
      </c>
      <c r="R14" s="113">
        <v>20.239657132861019</v>
      </c>
      <c r="S14" s="112">
        <v>1337</v>
      </c>
      <c r="T14" s="113">
        <v>57.778738115816758</v>
      </c>
      <c r="U14" s="112">
        <v>977</v>
      </c>
      <c r="V14" s="114">
        <v>42.221261884183228</v>
      </c>
      <c r="X14" s="42">
        <v>6325</v>
      </c>
      <c r="Y14" s="113">
        <v>55.322312603866003</v>
      </c>
      <c r="Z14" s="112">
        <v>4919</v>
      </c>
      <c r="AA14" s="113">
        <v>77.770750988142296</v>
      </c>
      <c r="AB14" s="112">
        <v>1406</v>
      </c>
      <c r="AC14" s="114">
        <v>22.229249011857711</v>
      </c>
    </row>
    <row r="15" spans="1:29">
      <c r="B15" s="111" t="s">
        <v>91</v>
      </c>
      <c r="D15" s="42">
        <v>12261</v>
      </c>
      <c r="E15" s="112">
        <v>7118</v>
      </c>
      <c r="F15" s="113">
        <v>58.053992333414897</v>
      </c>
      <c r="G15" s="112">
        <v>5143</v>
      </c>
      <c r="H15" s="114">
        <v>41.946007666585103</v>
      </c>
      <c r="J15" s="42">
        <v>3722</v>
      </c>
      <c r="K15" s="113">
        <v>30.356414648071119</v>
      </c>
      <c r="L15" s="112">
        <v>1427</v>
      </c>
      <c r="M15" s="113">
        <v>38.339602364320257</v>
      </c>
      <c r="N15" s="112">
        <v>2295</v>
      </c>
      <c r="O15" s="114">
        <v>61.660397635679743</v>
      </c>
      <c r="Q15" s="42">
        <v>2542</v>
      </c>
      <c r="R15" s="113">
        <v>20.73240355599054</v>
      </c>
      <c r="S15" s="112">
        <v>1416</v>
      </c>
      <c r="T15" s="113">
        <v>55.704169944925248</v>
      </c>
      <c r="U15" s="112">
        <v>1126</v>
      </c>
      <c r="V15" s="114">
        <v>44.295830055074752</v>
      </c>
      <c r="X15" s="42">
        <v>5997</v>
      </c>
      <c r="Y15" s="113">
        <v>48.91118179593834</v>
      </c>
      <c r="Z15" s="112">
        <v>4275</v>
      </c>
      <c r="AA15" s="113">
        <v>71.285642821410704</v>
      </c>
      <c r="AB15" s="112">
        <v>1722</v>
      </c>
      <c r="AC15" s="114">
        <v>28.714357178589299</v>
      </c>
    </row>
    <row r="16" spans="1:29">
      <c r="B16" s="111" t="s">
        <v>92</v>
      </c>
      <c r="D16" s="42">
        <v>27237</v>
      </c>
      <c r="E16" s="112">
        <v>15770</v>
      </c>
      <c r="F16" s="113">
        <v>57.899181260784957</v>
      </c>
      <c r="G16" s="112">
        <v>11467</v>
      </c>
      <c r="H16" s="114">
        <v>42.100818739215043</v>
      </c>
      <c r="J16" s="42">
        <v>10024</v>
      </c>
      <c r="K16" s="113">
        <v>36.802878437419693</v>
      </c>
      <c r="L16" s="112">
        <v>4121</v>
      </c>
      <c r="M16" s="113">
        <v>41.111332801276937</v>
      </c>
      <c r="N16" s="112">
        <v>5903</v>
      </c>
      <c r="O16" s="114">
        <v>58.888667198723063</v>
      </c>
      <c r="Q16" s="42">
        <v>6380</v>
      </c>
      <c r="R16" s="113">
        <v>23.424018797958659</v>
      </c>
      <c r="S16" s="112">
        <v>3867</v>
      </c>
      <c r="T16" s="113">
        <v>60.611285266457678</v>
      </c>
      <c r="U16" s="112">
        <v>2513</v>
      </c>
      <c r="V16" s="114">
        <v>39.388714733542322</v>
      </c>
      <c r="X16" s="42">
        <v>10833</v>
      </c>
      <c r="Y16" s="113">
        <v>39.773102764621648</v>
      </c>
      <c r="Z16" s="112">
        <v>7782</v>
      </c>
      <c r="AA16" s="113">
        <v>71.836056494045977</v>
      </c>
      <c r="AB16" s="112">
        <v>3051</v>
      </c>
      <c r="AC16" s="114">
        <v>28.16394350595403</v>
      </c>
    </row>
    <row r="17" spans="2:29">
      <c r="B17" s="111" t="s">
        <v>93</v>
      </c>
      <c r="D17" s="42">
        <v>8848</v>
      </c>
      <c r="E17" s="112">
        <v>5551</v>
      </c>
      <c r="F17" s="113">
        <v>62.7373417721519</v>
      </c>
      <c r="G17" s="112">
        <v>3297</v>
      </c>
      <c r="H17" s="114">
        <v>37.2626582278481</v>
      </c>
      <c r="J17" s="42">
        <v>2104</v>
      </c>
      <c r="K17" s="113">
        <v>23.779385171790231</v>
      </c>
      <c r="L17" s="112">
        <v>844</v>
      </c>
      <c r="M17" s="113">
        <v>40.114068441064639</v>
      </c>
      <c r="N17" s="112">
        <v>1260</v>
      </c>
      <c r="O17" s="114">
        <v>59.885931558935347</v>
      </c>
      <c r="Q17" s="42">
        <v>1878</v>
      </c>
      <c r="R17" s="113">
        <v>21.2251356238698</v>
      </c>
      <c r="S17" s="112">
        <v>1039</v>
      </c>
      <c r="T17" s="113">
        <v>55.324813631522893</v>
      </c>
      <c r="U17" s="112">
        <v>839</v>
      </c>
      <c r="V17" s="114">
        <v>44.675186368477107</v>
      </c>
      <c r="X17" s="42">
        <v>4866</v>
      </c>
      <c r="Y17" s="113">
        <v>54.995479204339958</v>
      </c>
      <c r="Z17" s="112">
        <v>3668</v>
      </c>
      <c r="AA17" s="113">
        <v>75.380189066995484</v>
      </c>
      <c r="AB17" s="112">
        <v>1198</v>
      </c>
      <c r="AC17" s="114">
        <v>24.619810933004519</v>
      </c>
    </row>
    <row r="18" spans="2:29">
      <c r="B18" s="111" t="s">
        <v>94</v>
      </c>
      <c r="D18" s="42">
        <v>42471</v>
      </c>
      <c r="E18" s="112">
        <v>26504</v>
      </c>
      <c r="F18" s="113">
        <v>62.404935132207861</v>
      </c>
      <c r="G18" s="112">
        <v>15967</v>
      </c>
      <c r="H18" s="114">
        <v>37.595064867792139</v>
      </c>
      <c r="J18" s="42">
        <v>9956</v>
      </c>
      <c r="K18" s="113">
        <v>23.441877987332528</v>
      </c>
      <c r="L18" s="112">
        <v>4117</v>
      </c>
      <c r="M18" s="113">
        <v>41.351948573724393</v>
      </c>
      <c r="N18" s="112">
        <v>5839</v>
      </c>
      <c r="O18" s="114">
        <v>58.648051426275607</v>
      </c>
      <c r="Q18" s="42">
        <v>7384</v>
      </c>
      <c r="R18" s="113">
        <v>17.385981022344659</v>
      </c>
      <c r="S18" s="112">
        <v>4096</v>
      </c>
      <c r="T18" s="113">
        <v>55.471289274106169</v>
      </c>
      <c r="U18" s="112">
        <v>3288</v>
      </c>
      <c r="V18" s="114">
        <v>44.528710725893824</v>
      </c>
      <c r="X18" s="42">
        <v>25131</v>
      </c>
      <c r="Y18" s="113">
        <v>59.172140990322809</v>
      </c>
      <c r="Z18" s="112">
        <v>18291</v>
      </c>
      <c r="AA18" s="113">
        <v>72.782619076041541</v>
      </c>
      <c r="AB18" s="112">
        <v>6840</v>
      </c>
      <c r="AC18" s="114">
        <v>27.217380923958451</v>
      </c>
    </row>
    <row r="19" spans="2:29">
      <c r="B19" s="111" t="s">
        <v>95</v>
      </c>
      <c r="D19" s="42">
        <v>27705</v>
      </c>
      <c r="E19" s="112">
        <v>16684</v>
      </c>
      <c r="F19" s="113">
        <v>60.220176863382058</v>
      </c>
      <c r="G19" s="112">
        <v>11021</v>
      </c>
      <c r="H19" s="114">
        <v>39.779823136617942</v>
      </c>
      <c r="J19" s="42">
        <v>7238</v>
      </c>
      <c r="K19" s="113">
        <v>26.1252481501534</v>
      </c>
      <c r="L19" s="112">
        <v>2869</v>
      </c>
      <c r="M19" s="113">
        <v>39.63802155291517</v>
      </c>
      <c r="N19" s="112">
        <v>4369</v>
      </c>
      <c r="O19" s="114">
        <v>60.36197844708483</v>
      </c>
      <c r="Q19" s="42">
        <v>5068</v>
      </c>
      <c r="R19" s="113">
        <v>18.29272694459484</v>
      </c>
      <c r="S19" s="112">
        <v>2906</v>
      </c>
      <c r="T19" s="113">
        <v>57.340173638516177</v>
      </c>
      <c r="U19" s="112">
        <v>2162</v>
      </c>
      <c r="V19" s="114">
        <v>42.659826361483823</v>
      </c>
      <c r="X19" s="42">
        <v>15399</v>
      </c>
      <c r="Y19" s="113">
        <v>55.582024905251757</v>
      </c>
      <c r="Z19" s="112">
        <v>10909</v>
      </c>
      <c r="AA19" s="113">
        <v>70.842262484576921</v>
      </c>
      <c r="AB19" s="112">
        <v>4490</v>
      </c>
      <c r="AC19" s="114">
        <v>29.157737515423079</v>
      </c>
    </row>
    <row r="20" spans="2:29">
      <c r="B20" s="111" t="s">
        <v>96</v>
      </c>
      <c r="D20" s="42">
        <v>109036</v>
      </c>
      <c r="E20" s="112">
        <v>68087</v>
      </c>
      <c r="F20" s="113">
        <v>62.444513738581747</v>
      </c>
      <c r="G20" s="112">
        <v>40949</v>
      </c>
      <c r="H20" s="114">
        <v>37.555486261418253</v>
      </c>
      <c r="J20" s="42">
        <v>24881</v>
      </c>
      <c r="K20" s="113">
        <v>22.819068931362121</v>
      </c>
      <c r="L20" s="112">
        <v>9816</v>
      </c>
      <c r="M20" s="113">
        <v>39.451790522888949</v>
      </c>
      <c r="N20" s="112">
        <v>15065</v>
      </c>
      <c r="O20" s="114">
        <v>60.548209477111051</v>
      </c>
      <c r="Q20" s="42">
        <v>20364</v>
      </c>
      <c r="R20" s="113">
        <v>18.676400454895631</v>
      </c>
      <c r="S20" s="112">
        <v>11547</v>
      </c>
      <c r="T20" s="113">
        <v>56.703005303476729</v>
      </c>
      <c r="U20" s="112">
        <v>8817</v>
      </c>
      <c r="V20" s="114">
        <v>43.296994696523278</v>
      </c>
      <c r="X20" s="42">
        <v>63791</v>
      </c>
      <c r="Y20" s="113">
        <v>58.504530613742247</v>
      </c>
      <c r="Z20" s="112">
        <v>46724</v>
      </c>
      <c r="AA20" s="113">
        <v>73.245442147011332</v>
      </c>
      <c r="AB20" s="112">
        <v>17067</v>
      </c>
      <c r="AC20" s="114">
        <v>26.754557852988661</v>
      </c>
    </row>
    <row r="21" spans="2:29">
      <c r="B21" s="111" t="s">
        <v>97</v>
      </c>
      <c r="D21" s="42">
        <v>73227</v>
      </c>
      <c r="E21" s="112">
        <v>45389</v>
      </c>
      <c r="F21" s="113">
        <v>61.983967662201103</v>
      </c>
      <c r="G21" s="112">
        <v>27838</v>
      </c>
      <c r="H21" s="114">
        <v>38.016032337798897</v>
      </c>
      <c r="J21" s="42">
        <v>18068</v>
      </c>
      <c r="K21" s="113">
        <v>24.6739590588171</v>
      </c>
      <c r="L21" s="112">
        <v>7457</v>
      </c>
      <c r="M21" s="113">
        <v>41.271861855213643</v>
      </c>
      <c r="N21" s="112">
        <v>10611</v>
      </c>
      <c r="O21" s="114">
        <v>58.728138144786371</v>
      </c>
      <c r="Q21" s="42">
        <v>15279</v>
      </c>
      <c r="R21" s="113">
        <v>20.865254619197842</v>
      </c>
      <c r="S21" s="112">
        <v>8966</v>
      </c>
      <c r="T21" s="113">
        <v>58.681850906472931</v>
      </c>
      <c r="U21" s="112">
        <v>6313</v>
      </c>
      <c r="V21" s="114">
        <v>41.318149093527062</v>
      </c>
      <c r="X21" s="42">
        <v>39880</v>
      </c>
      <c r="Y21" s="113">
        <v>54.460786321985047</v>
      </c>
      <c r="Z21" s="112">
        <v>28966</v>
      </c>
      <c r="AA21" s="113">
        <v>72.632898696088262</v>
      </c>
      <c r="AB21" s="112">
        <v>10914</v>
      </c>
      <c r="AC21" s="114">
        <v>27.367101303911731</v>
      </c>
    </row>
    <row r="22" spans="2:29">
      <c r="B22" s="111" t="s">
        <v>98</v>
      </c>
      <c r="D22" s="42">
        <v>14121</v>
      </c>
      <c r="E22" s="112">
        <v>8893</v>
      </c>
      <c r="F22" s="113">
        <v>62.977126265845193</v>
      </c>
      <c r="G22" s="112">
        <v>5228</v>
      </c>
      <c r="H22" s="114">
        <v>37.022873734154807</v>
      </c>
      <c r="J22" s="42">
        <v>3631</v>
      </c>
      <c r="K22" s="113">
        <v>25.713476382692441</v>
      </c>
      <c r="L22" s="112">
        <v>1493</v>
      </c>
      <c r="M22" s="113">
        <v>41.118149270173497</v>
      </c>
      <c r="N22" s="112">
        <v>2138</v>
      </c>
      <c r="O22" s="114">
        <v>58.881850729826489</v>
      </c>
      <c r="Q22" s="42">
        <v>2649</v>
      </c>
      <c r="R22" s="113">
        <v>18.75929466751646</v>
      </c>
      <c r="S22" s="112">
        <v>1552</v>
      </c>
      <c r="T22" s="113">
        <v>58.588146470366183</v>
      </c>
      <c r="U22" s="112">
        <v>1097</v>
      </c>
      <c r="V22" s="114">
        <v>41.411853529633817</v>
      </c>
      <c r="X22" s="42">
        <v>7841</v>
      </c>
      <c r="Y22" s="113">
        <v>55.527228949791088</v>
      </c>
      <c r="Z22" s="112">
        <v>5848</v>
      </c>
      <c r="AA22" s="113">
        <v>74.582323683203683</v>
      </c>
      <c r="AB22" s="112">
        <v>1993</v>
      </c>
      <c r="AC22" s="114">
        <v>25.417676316796332</v>
      </c>
    </row>
    <row r="23" spans="2:29">
      <c r="B23" s="111" t="s">
        <v>99</v>
      </c>
      <c r="D23" s="42">
        <v>32700</v>
      </c>
      <c r="E23" s="112">
        <v>20323</v>
      </c>
      <c r="F23" s="113">
        <v>62.149847094801217</v>
      </c>
      <c r="G23" s="112">
        <v>12377</v>
      </c>
      <c r="H23" s="114">
        <v>37.850152905198783</v>
      </c>
      <c r="J23" s="42">
        <v>8601</v>
      </c>
      <c r="K23" s="113">
        <v>26.302752293577981</v>
      </c>
      <c r="L23" s="112">
        <v>3322</v>
      </c>
      <c r="M23" s="113">
        <v>38.623415881874202</v>
      </c>
      <c r="N23" s="112">
        <v>5279</v>
      </c>
      <c r="O23" s="114">
        <v>61.376584118125798</v>
      </c>
      <c r="Q23" s="42">
        <v>5888</v>
      </c>
      <c r="R23" s="113">
        <v>18.00611620795107</v>
      </c>
      <c r="S23" s="112">
        <v>3396</v>
      </c>
      <c r="T23" s="113">
        <v>57.676630434782602</v>
      </c>
      <c r="U23" s="112">
        <v>2492</v>
      </c>
      <c r="V23" s="114">
        <v>42.323369565217391</v>
      </c>
      <c r="X23" s="42">
        <v>18211</v>
      </c>
      <c r="Y23" s="113">
        <v>55.691131498470938</v>
      </c>
      <c r="Z23" s="112">
        <v>13605</v>
      </c>
      <c r="AA23" s="113">
        <v>74.707594311130634</v>
      </c>
      <c r="AB23" s="112">
        <v>4606</v>
      </c>
      <c r="AC23" s="114">
        <v>25.292405688869358</v>
      </c>
    </row>
    <row r="24" spans="2:29">
      <c r="B24" s="111" t="s">
        <v>100</v>
      </c>
      <c r="D24" s="42">
        <v>89295</v>
      </c>
      <c r="E24" s="112">
        <v>56465</v>
      </c>
      <c r="F24" s="113">
        <v>63.234223640741362</v>
      </c>
      <c r="G24" s="112">
        <v>32830</v>
      </c>
      <c r="H24" s="114">
        <v>36.765776359258638</v>
      </c>
      <c r="J24" s="42">
        <v>24488</v>
      </c>
      <c r="K24" s="113">
        <v>27.423707934374821</v>
      </c>
      <c r="L24" s="112">
        <v>10757</v>
      </c>
      <c r="M24" s="113">
        <v>43.927638026788628</v>
      </c>
      <c r="N24" s="112">
        <v>13731</v>
      </c>
      <c r="O24" s="114">
        <v>56.072361973211372</v>
      </c>
      <c r="Q24" s="42">
        <v>16131</v>
      </c>
      <c r="R24" s="113">
        <v>18.064841256509322</v>
      </c>
      <c r="S24" s="112">
        <v>9864</v>
      </c>
      <c r="T24" s="113">
        <v>61.149339780546782</v>
      </c>
      <c r="U24" s="112">
        <v>6267</v>
      </c>
      <c r="V24" s="114">
        <v>38.850660219453218</v>
      </c>
      <c r="X24" s="42">
        <v>48676</v>
      </c>
      <c r="Y24" s="113">
        <v>54.51145080911585</v>
      </c>
      <c r="Z24" s="112">
        <v>35844</v>
      </c>
      <c r="AA24" s="113">
        <v>73.637932451310704</v>
      </c>
      <c r="AB24" s="112">
        <v>12832</v>
      </c>
      <c r="AC24" s="114">
        <v>26.362067548689289</v>
      </c>
    </row>
    <row r="25" spans="2:29">
      <c r="B25" s="111" t="s">
        <v>101</v>
      </c>
      <c r="D25" s="42">
        <v>21367</v>
      </c>
      <c r="E25" s="112">
        <v>11332</v>
      </c>
      <c r="F25" s="113">
        <v>53.035054055318952</v>
      </c>
      <c r="G25" s="112">
        <v>10035</v>
      </c>
      <c r="H25" s="114">
        <v>46.964945944681062</v>
      </c>
      <c r="J25" s="42">
        <v>8544</v>
      </c>
      <c r="K25" s="113">
        <v>39.986895680254598</v>
      </c>
      <c r="L25" s="112">
        <v>3007</v>
      </c>
      <c r="M25" s="113">
        <v>35.194288389513098</v>
      </c>
      <c r="N25" s="112">
        <v>5537</v>
      </c>
      <c r="O25" s="114">
        <v>64.805711610486895</v>
      </c>
      <c r="Q25" s="42">
        <v>3984</v>
      </c>
      <c r="R25" s="113">
        <v>18.645574952028831</v>
      </c>
      <c r="S25" s="112">
        <v>2126</v>
      </c>
      <c r="T25" s="113">
        <v>53.363453815261039</v>
      </c>
      <c r="U25" s="112">
        <v>1858</v>
      </c>
      <c r="V25" s="114">
        <v>46.636546184738961</v>
      </c>
      <c r="X25" s="42">
        <v>8839</v>
      </c>
      <c r="Y25" s="113">
        <v>41.367529367716571</v>
      </c>
      <c r="Z25" s="112">
        <v>6199</v>
      </c>
      <c r="AA25" s="113">
        <v>70.132367914922497</v>
      </c>
      <c r="AB25" s="112">
        <v>2640</v>
      </c>
      <c r="AC25" s="114">
        <v>29.867632085077499</v>
      </c>
    </row>
    <row r="26" spans="2:29">
      <c r="B26" s="111" t="s">
        <v>102</v>
      </c>
      <c r="D26" s="42">
        <v>6595</v>
      </c>
      <c r="E26" s="112">
        <v>4169</v>
      </c>
      <c r="F26" s="113">
        <v>63.214556482183468</v>
      </c>
      <c r="G26" s="112">
        <v>2426</v>
      </c>
      <c r="H26" s="114">
        <v>36.785443517816532</v>
      </c>
      <c r="J26" s="42">
        <v>1213</v>
      </c>
      <c r="K26" s="113">
        <v>18.392721758908269</v>
      </c>
      <c r="L26" s="112">
        <v>460</v>
      </c>
      <c r="M26" s="113">
        <v>37.922506183017312</v>
      </c>
      <c r="N26" s="112">
        <v>753</v>
      </c>
      <c r="O26" s="114">
        <v>62.077493816982688</v>
      </c>
      <c r="Q26" s="42">
        <v>897</v>
      </c>
      <c r="R26" s="113">
        <v>13.60121304018196</v>
      </c>
      <c r="S26" s="112">
        <v>459</v>
      </c>
      <c r="T26" s="113">
        <v>51.170568561872912</v>
      </c>
      <c r="U26" s="112">
        <v>438</v>
      </c>
      <c r="V26" s="114">
        <v>48.829431438127088</v>
      </c>
      <c r="X26" s="42">
        <v>4485</v>
      </c>
      <c r="Y26" s="113">
        <v>68.006065200909788</v>
      </c>
      <c r="Z26" s="112">
        <v>3250</v>
      </c>
      <c r="AA26" s="113">
        <v>72.463768115942031</v>
      </c>
      <c r="AB26" s="112">
        <v>1235</v>
      </c>
      <c r="AC26" s="114">
        <v>27.536231884057969</v>
      </c>
    </row>
    <row r="27" spans="2:29">
      <c r="B27" s="111" t="s">
        <v>103</v>
      </c>
      <c r="D27" s="42">
        <v>27578</v>
      </c>
      <c r="E27" s="112">
        <v>16901</v>
      </c>
      <c r="F27" s="113">
        <v>61.284357096236128</v>
      </c>
      <c r="G27" s="112">
        <v>10677</v>
      </c>
      <c r="H27" s="114">
        <v>38.715642903763872</v>
      </c>
      <c r="J27" s="42">
        <v>6598</v>
      </c>
      <c r="K27" s="113">
        <v>23.924867648125321</v>
      </c>
      <c r="L27" s="112">
        <v>2553</v>
      </c>
      <c r="M27" s="113">
        <v>38.693543498029698</v>
      </c>
      <c r="N27" s="112">
        <v>4045</v>
      </c>
      <c r="O27" s="114">
        <v>61.306456501970302</v>
      </c>
      <c r="Q27" s="42">
        <v>5048</v>
      </c>
      <c r="R27" s="113">
        <v>18.304445572557839</v>
      </c>
      <c r="S27" s="112">
        <v>2727</v>
      </c>
      <c r="T27" s="113">
        <v>54.021394611727423</v>
      </c>
      <c r="U27" s="112">
        <v>2321</v>
      </c>
      <c r="V27" s="114">
        <v>45.978605388272577</v>
      </c>
      <c r="X27" s="42">
        <v>15932</v>
      </c>
      <c r="Y27" s="113">
        <v>57.770686779316847</v>
      </c>
      <c r="Z27" s="112">
        <v>11621</v>
      </c>
      <c r="AA27" s="113">
        <v>72.941250313833791</v>
      </c>
      <c r="AB27" s="112">
        <v>4311</v>
      </c>
      <c r="AC27" s="114">
        <v>27.058749686166209</v>
      </c>
    </row>
    <row r="28" spans="2:29">
      <c r="B28" s="111" t="s">
        <v>104</v>
      </c>
      <c r="D28" s="42">
        <v>4503</v>
      </c>
      <c r="E28" s="112">
        <v>2879</v>
      </c>
      <c r="F28" s="113">
        <v>63.935154341550081</v>
      </c>
      <c r="G28" s="112">
        <v>1624</v>
      </c>
      <c r="H28" s="114">
        <v>36.064845658449933</v>
      </c>
      <c r="J28" s="42">
        <v>728</v>
      </c>
      <c r="K28" s="113">
        <v>16.166999777925831</v>
      </c>
      <c r="L28" s="112">
        <v>284</v>
      </c>
      <c r="M28" s="113">
        <v>39.010989010989007</v>
      </c>
      <c r="N28" s="112">
        <v>444</v>
      </c>
      <c r="O28" s="114">
        <v>60.989010989010993</v>
      </c>
      <c r="Q28" s="42">
        <v>799</v>
      </c>
      <c r="R28" s="113">
        <v>17.743726404619139</v>
      </c>
      <c r="S28" s="112">
        <v>439</v>
      </c>
      <c r="T28" s="113">
        <v>54.943679599499383</v>
      </c>
      <c r="U28" s="112">
        <v>360</v>
      </c>
      <c r="V28" s="114">
        <v>45.056320400500617</v>
      </c>
      <c r="X28" s="42">
        <v>2976</v>
      </c>
      <c r="Y28" s="113">
        <v>66.089273817455023</v>
      </c>
      <c r="Z28" s="112">
        <v>2156</v>
      </c>
      <c r="AA28" s="113">
        <v>72.446236559139791</v>
      </c>
      <c r="AB28" s="112">
        <v>820</v>
      </c>
      <c r="AC28" s="114">
        <v>27.553763440860209</v>
      </c>
    </row>
    <row r="29" spans="2:29">
      <c r="B29" s="111" t="s">
        <v>105</v>
      </c>
      <c r="D29" s="42">
        <v>609</v>
      </c>
      <c r="E29" s="112">
        <v>317</v>
      </c>
      <c r="F29" s="113">
        <v>52.052545155993442</v>
      </c>
      <c r="G29" s="112">
        <v>292</v>
      </c>
      <c r="H29" s="114">
        <v>47.947454844006572</v>
      </c>
      <c r="J29" s="42">
        <v>365</v>
      </c>
      <c r="K29" s="113">
        <v>59.934318555008218</v>
      </c>
      <c r="L29" s="112">
        <v>137</v>
      </c>
      <c r="M29" s="113">
        <v>37.534246575342458</v>
      </c>
      <c r="N29" s="112">
        <v>228</v>
      </c>
      <c r="O29" s="114">
        <v>62.465753424657542</v>
      </c>
      <c r="Q29" s="42">
        <v>82</v>
      </c>
      <c r="R29" s="113">
        <v>13.46469622331691</v>
      </c>
      <c r="S29" s="112">
        <v>54</v>
      </c>
      <c r="T29" s="113">
        <v>65.853658536585371</v>
      </c>
      <c r="U29" s="112">
        <v>28</v>
      </c>
      <c r="V29" s="114">
        <v>34.146341463414643</v>
      </c>
      <c r="X29" s="42">
        <v>162</v>
      </c>
      <c r="Y29" s="113">
        <v>26.600985221674879</v>
      </c>
      <c r="Z29" s="112">
        <v>126</v>
      </c>
      <c r="AA29" s="113">
        <v>77.777777777777786</v>
      </c>
      <c r="AB29" s="112">
        <v>36</v>
      </c>
      <c r="AC29" s="114">
        <v>22.222222222222221</v>
      </c>
    </row>
    <row r="30" spans="2:29">
      <c r="B30" s="115" t="s">
        <v>106</v>
      </c>
      <c r="D30" s="44">
        <v>994</v>
      </c>
      <c r="E30" s="116">
        <v>516</v>
      </c>
      <c r="F30" s="117">
        <v>51.91146881287726</v>
      </c>
      <c r="G30" s="116">
        <v>478</v>
      </c>
      <c r="H30" s="118">
        <v>48.088531187122733</v>
      </c>
      <c r="J30" s="44">
        <v>551</v>
      </c>
      <c r="K30" s="117">
        <v>55.432595573440643</v>
      </c>
      <c r="L30" s="116">
        <v>189</v>
      </c>
      <c r="M30" s="117">
        <v>34.30127041742287</v>
      </c>
      <c r="N30" s="116">
        <v>362</v>
      </c>
      <c r="O30" s="118">
        <v>65.69872958257713</v>
      </c>
      <c r="Q30" s="44">
        <v>170</v>
      </c>
      <c r="R30" s="117">
        <v>17.102615694164989</v>
      </c>
      <c r="S30" s="116">
        <v>115</v>
      </c>
      <c r="T30" s="117">
        <v>67.64705882352942</v>
      </c>
      <c r="U30" s="116">
        <v>55</v>
      </c>
      <c r="V30" s="118">
        <v>32.352941176470587</v>
      </c>
      <c r="X30" s="44">
        <v>273</v>
      </c>
      <c r="Y30" s="117">
        <v>27.464788732394371</v>
      </c>
      <c r="Z30" s="116">
        <v>212</v>
      </c>
      <c r="AA30" s="117">
        <v>77.655677655677664</v>
      </c>
      <c r="AB30" s="116">
        <v>61</v>
      </c>
      <c r="AC30" s="118">
        <v>22.34432234432235</v>
      </c>
    </row>
    <row r="31" spans="2:29" ht="8" customHeight="1"/>
    <row r="32" spans="2:29">
      <c r="B32" s="119" t="s">
        <v>49</v>
      </c>
      <c r="D32" s="120">
        <v>682528</v>
      </c>
      <c r="E32" s="121">
        <v>421124</v>
      </c>
      <c r="F32" s="122">
        <v>61.700618875709132</v>
      </c>
      <c r="G32" s="121">
        <v>261404</v>
      </c>
      <c r="H32" s="123">
        <v>38.299381124290868</v>
      </c>
      <c r="J32" s="120">
        <v>183377</v>
      </c>
      <c r="K32" s="122">
        <v>26.867322659290171</v>
      </c>
      <c r="L32" s="121">
        <v>73825</v>
      </c>
      <c r="M32" s="122">
        <v>40.258592953314754</v>
      </c>
      <c r="N32" s="121">
        <v>109552</v>
      </c>
      <c r="O32" s="123">
        <v>59.741407046685246</v>
      </c>
      <c r="Q32" s="120">
        <v>132115</v>
      </c>
      <c r="R32" s="122">
        <v>19.35671503586666</v>
      </c>
      <c r="S32" s="121">
        <v>77869</v>
      </c>
      <c r="T32" s="122">
        <v>58.94031714793929</v>
      </c>
      <c r="U32" s="121">
        <v>54246</v>
      </c>
      <c r="V32" s="123">
        <v>41.059682852060703</v>
      </c>
      <c r="X32" s="120">
        <v>367036</v>
      </c>
      <c r="Y32" s="122">
        <v>53.775962304843169</v>
      </c>
      <c r="Z32" s="121">
        <v>269430</v>
      </c>
      <c r="AA32" s="122">
        <v>73.40696825379527</v>
      </c>
      <c r="AB32" s="121">
        <v>97606</v>
      </c>
      <c r="AC32" s="123">
        <v>26.59303174620473</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189</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123019</v>
      </c>
      <c r="E12" s="108">
        <v>79265</v>
      </c>
      <c r="F12" s="109">
        <v>64.43313634479226</v>
      </c>
      <c r="G12" s="108">
        <v>43754</v>
      </c>
      <c r="H12" s="110">
        <v>35.566863655207733</v>
      </c>
      <c r="J12" s="40">
        <v>27599</v>
      </c>
      <c r="K12" s="109">
        <v>22.434745852266719</v>
      </c>
      <c r="L12" s="108">
        <v>11966</v>
      </c>
      <c r="M12" s="109">
        <v>43.356643356643353</v>
      </c>
      <c r="N12" s="108">
        <v>15633</v>
      </c>
      <c r="O12" s="110">
        <v>56.643356643356647</v>
      </c>
      <c r="Q12" s="40">
        <v>32990</v>
      </c>
      <c r="R12" s="109">
        <v>26.816995748624191</v>
      </c>
      <c r="S12" s="108">
        <v>23391</v>
      </c>
      <c r="T12" s="109">
        <v>70.903304031524712</v>
      </c>
      <c r="U12" s="108">
        <v>9599</v>
      </c>
      <c r="V12" s="110">
        <v>29.096695968475299</v>
      </c>
      <c r="X12" s="40">
        <v>62430</v>
      </c>
      <c r="Y12" s="109">
        <v>50.748258399109083</v>
      </c>
      <c r="Z12" s="108">
        <v>43908</v>
      </c>
      <c r="AA12" s="109">
        <v>70.331571359923117</v>
      </c>
      <c r="AB12" s="108">
        <v>18522</v>
      </c>
      <c r="AC12" s="110">
        <v>29.66842864007689</v>
      </c>
    </row>
    <row r="13" spans="1:29">
      <c r="B13" s="111" t="s">
        <v>89</v>
      </c>
      <c r="D13" s="42">
        <v>18242</v>
      </c>
      <c r="E13" s="112">
        <v>11662</v>
      </c>
      <c r="F13" s="113">
        <v>63.929393706830403</v>
      </c>
      <c r="G13" s="112">
        <v>6580</v>
      </c>
      <c r="H13" s="114">
        <v>36.070606293169611</v>
      </c>
      <c r="J13" s="42">
        <v>3339</v>
      </c>
      <c r="K13" s="113">
        <v>18.303914044512659</v>
      </c>
      <c r="L13" s="112">
        <v>1473</v>
      </c>
      <c r="M13" s="113">
        <v>44.115004492362978</v>
      </c>
      <c r="N13" s="112">
        <v>1866</v>
      </c>
      <c r="O13" s="114">
        <v>55.884995507637022</v>
      </c>
      <c r="Q13" s="42">
        <v>4236</v>
      </c>
      <c r="R13" s="113">
        <v>23.22113803311041</v>
      </c>
      <c r="S13" s="112">
        <v>2704</v>
      </c>
      <c r="T13" s="113">
        <v>63.833805476864967</v>
      </c>
      <c r="U13" s="112">
        <v>1532</v>
      </c>
      <c r="V13" s="114">
        <v>36.166194523135033</v>
      </c>
      <c r="X13" s="42">
        <v>10667</v>
      </c>
      <c r="Y13" s="113">
        <v>58.474947922376927</v>
      </c>
      <c r="Z13" s="112">
        <v>7485</v>
      </c>
      <c r="AA13" s="113">
        <v>70.169682197431328</v>
      </c>
      <c r="AB13" s="112">
        <v>3182</v>
      </c>
      <c r="AC13" s="114">
        <v>29.830317802568668</v>
      </c>
    </row>
    <row r="14" spans="1:29">
      <c r="B14" s="111" t="s">
        <v>90</v>
      </c>
      <c r="D14" s="42">
        <v>16544</v>
      </c>
      <c r="E14" s="112">
        <v>10715</v>
      </c>
      <c r="F14" s="113">
        <v>64.766682785299807</v>
      </c>
      <c r="G14" s="112">
        <v>5829</v>
      </c>
      <c r="H14" s="114">
        <v>35.233317214700193</v>
      </c>
      <c r="J14" s="42">
        <v>3604</v>
      </c>
      <c r="K14" s="113">
        <v>21.784332688588009</v>
      </c>
      <c r="L14" s="112">
        <v>1540</v>
      </c>
      <c r="M14" s="113">
        <v>42.730299667036633</v>
      </c>
      <c r="N14" s="112">
        <v>2064</v>
      </c>
      <c r="O14" s="114">
        <v>57.269700332963367</v>
      </c>
      <c r="Q14" s="42">
        <v>3754</v>
      </c>
      <c r="R14" s="113">
        <v>22.691005802707931</v>
      </c>
      <c r="S14" s="112">
        <v>2242</v>
      </c>
      <c r="T14" s="113">
        <v>59.722962173681402</v>
      </c>
      <c r="U14" s="112">
        <v>1512</v>
      </c>
      <c r="V14" s="114">
        <v>40.277037826318598</v>
      </c>
      <c r="X14" s="42">
        <v>9186</v>
      </c>
      <c r="Y14" s="113">
        <v>55.524661508704057</v>
      </c>
      <c r="Z14" s="112">
        <v>6933</v>
      </c>
      <c r="AA14" s="113">
        <v>75.473546701502286</v>
      </c>
      <c r="AB14" s="112">
        <v>2253</v>
      </c>
      <c r="AC14" s="114">
        <v>24.52645329849771</v>
      </c>
    </row>
    <row r="15" spans="1:29">
      <c r="B15" s="111" t="s">
        <v>91</v>
      </c>
      <c r="D15" s="42">
        <v>17904</v>
      </c>
      <c r="E15" s="112">
        <v>10872</v>
      </c>
      <c r="F15" s="113">
        <v>60.723860589812332</v>
      </c>
      <c r="G15" s="112">
        <v>7032</v>
      </c>
      <c r="H15" s="114">
        <v>39.276139410187668</v>
      </c>
      <c r="J15" s="42">
        <v>5131</v>
      </c>
      <c r="K15" s="113">
        <v>28.658400357462021</v>
      </c>
      <c r="L15" s="112">
        <v>2339</v>
      </c>
      <c r="M15" s="113">
        <v>45.585655817579408</v>
      </c>
      <c r="N15" s="112">
        <v>2792</v>
      </c>
      <c r="O15" s="114">
        <v>54.414344182420592</v>
      </c>
      <c r="Q15" s="42">
        <v>4523</v>
      </c>
      <c r="R15" s="113">
        <v>25.262511170688111</v>
      </c>
      <c r="S15" s="112">
        <v>2758</v>
      </c>
      <c r="T15" s="113">
        <v>60.977227503869123</v>
      </c>
      <c r="U15" s="112">
        <v>1765</v>
      </c>
      <c r="V15" s="114">
        <v>39.022772496130877</v>
      </c>
      <c r="X15" s="42">
        <v>8250</v>
      </c>
      <c r="Y15" s="113">
        <v>46.079088471849857</v>
      </c>
      <c r="Z15" s="112">
        <v>5775</v>
      </c>
      <c r="AA15" s="113">
        <v>70</v>
      </c>
      <c r="AB15" s="112">
        <v>2475</v>
      </c>
      <c r="AC15" s="114">
        <v>30</v>
      </c>
    </row>
    <row r="16" spans="1:29">
      <c r="B16" s="111" t="s">
        <v>92</v>
      </c>
      <c r="D16" s="42">
        <v>22476</v>
      </c>
      <c r="E16" s="112">
        <v>13055</v>
      </c>
      <c r="F16" s="113">
        <v>58.084178679480338</v>
      </c>
      <c r="G16" s="112">
        <v>9421</v>
      </c>
      <c r="H16" s="114">
        <v>41.915821320519662</v>
      </c>
      <c r="J16" s="42">
        <v>8806</v>
      </c>
      <c r="K16" s="113">
        <v>39.179569318384047</v>
      </c>
      <c r="L16" s="112">
        <v>3813</v>
      </c>
      <c r="M16" s="113">
        <v>43.30002271178742</v>
      </c>
      <c r="N16" s="112">
        <v>4993</v>
      </c>
      <c r="O16" s="114">
        <v>56.69997728821258</v>
      </c>
      <c r="Q16" s="42">
        <v>5998</v>
      </c>
      <c r="R16" s="113">
        <v>26.68624310375511</v>
      </c>
      <c r="S16" s="112">
        <v>3852</v>
      </c>
      <c r="T16" s="113">
        <v>64.2214071357119</v>
      </c>
      <c r="U16" s="112">
        <v>2146</v>
      </c>
      <c r="V16" s="114">
        <v>35.778592864288093</v>
      </c>
      <c r="X16" s="42">
        <v>7672</v>
      </c>
      <c r="Y16" s="113">
        <v>34.134187577860828</v>
      </c>
      <c r="Z16" s="112">
        <v>5390</v>
      </c>
      <c r="AA16" s="113">
        <v>70.255474452554751</v>
      </c>
      <c r="AB16" s="112">
        <v>2282</v>
      </c>
      <c r="AC16" s="114">
        <v>29.74452554744526</v>
      </c>
    </row>
    <row r="17" spans="2:29">
      <c r="B17" s="111" t="s">
        <v>93</v>
      </c>
      <c r="D17" s="42">
        <v>6744</v>
      </c>
      <c r="E17" s="112">
        <v>4030</v>
      </c>
      <c r="F17" s="113">
        <v>59.756820877817319</v>
      </c>
      <c r="G17" s="112">
        <v>2714</v>
      </c>
      <c r="H17" s="114">
        <v>40.243179122182681</v>
      </c>
      <c r="J17" s="42">
        <v>1891</v>
      </c>
      <c r="K17" s="113">
        <v>28.03973902728351</v>
      </c>
      <c r="L17" s="112">
        <v>809</v>
      </c>
      <c r="M17" s="113">
        <v>42.781597038603913</v>
      </c>
      <c r="N17" s="112">
        <v>1082</v>
      </c>
      <c r="O17" s="114">
        <v>57.218402961396087</v>
      </c>
      <c r="Q17" s="42">
        <v>1589</v>
      </c>
      <c r="R17" s="113">
        <v>23.56168446026097</v>
      </c>
      <c r="S17" s="112">
        <v>902</v>
      </c>
      <c r="T17" s="113">
        <v>56.765261170547511</v>
      </c>
      <c r="U17" s="112">
        <v>687</v>
      </c>
      <c r="V17" s="114">
        <v>43.234738829452482</v>
      </c>
      <c r="X17" s="42">
        <v>3264</v>
      </c>
      <c r="Y17" s="113">
        <v>48.398576512455513</v>
      </c>
      <c r="Z17" s="112">
        <v>2319</v>
      </c>
      <c r="AA17" s="113">
        <v>71.047794117647058</v>
      </c>
      <c r="AB17" s="112">
        <v>945</v>
      </c>
      <c r="AC17" s="114">
        <v>28.952205882352938</v>
      </c>
    </row>
    <row r="18" spans="2:29">
      <c r="B18" s="111" t="s">
        <v>94</v>
      </c>
      <c r="D18" s="42">
        <v>51782</v>
      </c>
      <c r="E18" s="112">
        <v>32306</v>
      </c>
      <c r="F18" s="113">
        <v>62.388474759568957</v>
      </c>
      <c r="G18" s="112">
        <v>19476</v>
      </c>
      <c r="H18" s="114">
        <v>37.611525240431043</v>
      </c>
      <c r="J18" s="42">
        <v>10192</v>
      </c>
      <c r="K18" s="113">
        <v>19.682515159708011</v>
      </c>
      <c r="L18" s="112">
        <v>4373</v>
      </c>
      <c r="M18" s="113">
        <v>42.90620094191523</v>
      </c>
      <c r="N18" s="112">
        <v>5819</v>
      </c>
      <c r="O18" s="114">
        <v>57.09379905808477</v>
      </c>
      <c r="Q18" s="42">
        <v>10034</v>
      </c>
      <c r="R18" s="113">
        <v>19.377389826580661</v>
      </c>
      <c r="S18" s="112">
        <v>5734</v>
      </c>
      <c r="T18" s="113">
        <v>57.145704604345227</v>
      </c>
      <c r="U18" s="112">
        <v>4300</v>
      </c>
      <c r="V18" s="114">
        <v>42.854295395654773</v>
      </c>
      <c r="X18" s="42">
        <v>31556</v>
      </c>
      <c r="Y18" s="113">
        <v>60.940095013711328</v>
      </c>
      <c r="Z18" s="112">
        <v>22199</v>
      </c>
      <c r="AA18" s="113">
        <v>70.347952845734568</v>
      </c>
      <c r="AB18" s="112">
        <v>9357</v>
      </c>
      <c r="AC18" s="114">
        <v>29.652047154265428</v>
      </c>
    </row>
    <row r="19" spans="2:29">
      <c r="B19" s="111" t="s">
        <v>95</v>
      </c>
      <c r="D19" s="42">
        <v>32284</v>
      </c>
      <c r="E19" s="112">
        <v>20568</v>
      </c>
      <c r="F19" s="113">
        <v>63.709577499690248</v>
      </c>
      <c r="G19" s="112">
        <v>11716</v>
      </c>
      <c r="H19" s="114">
        <v>36.290422500309752</v>
      </c>
      <c r="J19" s="42">
        <v>6729</v>
      </c>
      <c r="K19" s="113">
        <v>20.843142113740559</v>
      </c>
      <c r="L19" s="112">
        <v>2873</v>
      </c>
      <c r="M19" s="113">
        <v>42.695794323079213</v>
      </c>
      <c r="N19" s="112">
        <v>3856</v>
      </c>
      <c r="O19" s="114">
        <v>57.304205676920787</v>
      </c>
      <c r="Q19" s="42">
        <v>7213</v>
      </c>
      <c r="R19" s="113">
        <v>22.34233676124396</v>
      </c>
      <c r="S19" s="112">
        <v>4674</v>
      </c>
      <c r="T19" s="113">
        <v>64.799667267433804</v>
      </c>
      <c r="U19" s="112">
        <v>2539</v>
      </c>
      <c r="V19" s="114">
        <v>35.200332732566203</v>
      </c>
      <c r="X19" s="42">
        <v>18342</v>
      </c>
      <c r="Y19" s="113">
        <v>56.814521125015482</v>
      </c>
      <c r="Z19" s="112">
        <v>13021</v>
      </c>
      <c r="AA19" s="113">
        <v>70.990077417947887</v>
      </c>
      <c r="AB19" s="112">
        <v>5321</v>
      </c>
      <c r="AC19" s="114">
        <v>29.00992258205212</v>
      </c>
    </row>
    <row r="20" spans="2:29">
      <c r="B20" s="111" t="s">
        <v>96</v>
      </c>
      <c r="D20" s="42">
        <v>139532</v>
      </c>
      <c r="E20" s="112">
        <v>86752</v>
      </c>
      <c r="F20" s="113">
        <v>62.173551586732792</v>
      </c>
      <c r="G20" s="112">
        <v>52780</v>
      </c>
      <c r="H20" s="114">
        <v>37.826448413267208</v>
      </c>
      <c r="J20" s="42">
        <v>37149</v>
      </c>
      <c r="K20" s="113">
        <v>26.624000229338069</v>
      </c>
      <c r="L20" s="112">
        <v>16554</v>
      </c>
      <c r="M20" s="113">
        <v>44.561091819429862</v>
      </c>
      <c r="N20" s="112">
        <v>20595</v>
      </c>
      <c r="O20" s="114">
        <v>55.438908180570138</v>
      </c>
      <c r="Q20" s="42">
        <v>32698</v>
      </c>
      <c r="R20" s="113">
        <v>23.434050970386721</v>
      </c>
      <c r="S20" s="112">
        <v>20719</v>
      </c>
      <c r="T20" s="113">
        <v>63.364731787876927</v>
      </c>
      <c r="U20" s="112">
        <v>11979</v>
      </c>
      <c r="V20" s="114">
        <v>36.635268212123073</v>
      </c>
      <c r="X20" s="42">
        <v>69685</v>
      </c>
      <c r="Y20" s="113">
        <v>49.941948800275213</v>
      </c>
      <c r="Z20" s="112">
        <v>49479</v>
      </c>
      <c r="AA20" s="113">
        <v>71.003802827007249</v>
      </c>
      <c r="AB20" s="112">
        <v>20206</v>
      </c>
      <c r="AC20" s="114">
        <v>28.996197172992751</v>
      </c>
    </row>
    <row r="21" spans="2:29">
      <c r="B21" s="111" t="s">
        <v>97</v>
      </c>
      <c r="D21" s="42">
        <v>70103</v>
      </c>
      <c r="E21" s="112">
        <v>42208</v>
      </c>
      <c r="F21" s="113">
        <v>60.208550276022422</v>
      </c>
      <c r="G21" s="112">
        <v>27895</v>
      </c>
      <c r="H21" s="114">
        <v>39.791449723977571</v>
      </c>
      <c r="J21" s="42">
        <v>21277</v>
      </c>
      <c r="K21" s="113">
        <v>30.351054876396159</v>
      </c>
      <c r="L21" s="112">
        <v>8354</v>
      </c>
      <c r="M21" s="113">
        <v>39.263054001973963</v>
      </c>
      <c r="N21" s="112">
        <v>12923</v>
      </c>
      <c r="O21" s="114">
        <v>60.736945998026037</v>
      </c>
      <c r="Q21" s="42">
        <v>16117</v>
      </c>
      <c r="R21" s="113">
        <v>22.990456899134131</v>
      </c>
      <c r="S21" s="112">
        <v>10388</v>
      </c>
      <c r="T21" s="113">
        <v>64.453682447105535</v>
      </c>
      <c r="U21" s="112">
        <v>5729</v>
      </c>
      <c r="V21" s="114">
        <v>35.546317552894457</v>
      </c>
      <c r="X21" s="42">
        <v>32709</v>
      </c>
      <c r="Y21" s="113">
        <v>46.658488224469707</v>
      </c>
      <c r="Z21" s="112">
        <v>23466</v>
      </c>
      <c r="AA21" s="113">
        <v>71.741722461707795</v>
      </c>
      <c r="AB21" s="112">
        <v>9243</v>
      </c>
      <c r="AC21" s="114">
        <v>28.258277538292219</v>
      </c>
    </row>
    <row r="22" spans="2:29">
      <c r="B22" s="111" t="s">
        <v>98</v>
      </c>
      <c r="D22" s="42">
        <v>15354</v>
      </c>
      <c r="E22" s="112">
        <v>9751</v>
      </c>
      <c r="F22" s="113">
        <v>63.507880682558287</v>
      </c>
      <c r="G22" s="112">
        <v>5603</v>
      </c>
      <c r="H22" s="114">
        <v>36.492119317441713</v>
      </c>
      <c r="J22" s="42">
        <v>3976</v>
      </c>
      <c r="K22" s="113">
        <v>25.89553210889671</v>
      </c>
      <c r="L22" s="112">
        <v>1707</v>
      </c>
      <c r="M22" s="113">
        <v>42.932595573440643</v>
      </c>
      <c r="N22" s="112">
        <v>2269</v>
      </c>
      <c r="O22" s="114">
        <v>57.067404426559357</v>
      </c>
      <c r="Q22" s="42">
        <v>3360</v>
      </c>
      <c r="R22" s="113">
        <v>21.883548261039468</v>
      </c>
      <c r="S22" s="112">
        <v>2186</v>
      </c>
      <c r="T22" s="113">
        <v>65.05952380952381</v>
      </c>
      <c r="U22" s="112">
        <v>1174</v>
      </c>
      <c r="V22" s="114">
        <v>34.94047619047619</v>
      </c>
      <c r="X22" s="42">
        <v>8018</v>
      </c>
      <c r="Y22" s="113">
        <v>52.220919630063833</v>
      </c>
      <c r="Z22" s="112">
        <v>5858</v>
      </c>
      <c r="AA22" s="113">
        <v>73.060613619356445</v>
      </c>
      <c r="AB22" s="112">
        <v>2160</v>
      </c>
      <c r="AC22" s="114">
        <v>26.939386380643551</v>
      </c>
    </row>
    <row r="23" spans="2:29">
      <c r="B23" s="111" t="s">
        <v>99</v>
      </c>
      <c r="D23" s="42">
        <v>37350</v>
      </c>
      <c r="E23" s="112">
        <v>21801</v>
      </c>
      <c r="F23" s="113">
        <v>58.369477911646577</v>
      </c>
      <c r="G23" s="112">
        <v>15549</v>
      </c>
      <c r="H23" s="114">
        <v>41.630522088353409</v>
      </c>
      <c r="J23" s="42">
        <v>11865</v>
      </c>
      <c r="K23" s="113">
        <v>31.76706827309237</v>
      </c>
      <c r="L23" s="112">
        <v>4468</v>
      </c>
      <c r="M23" s="113">
        <v>37.656974294142437</v>
      </c>
      <c r="N23" s="112">
        <v>7397</v>
      </c>
      <c r="O23" s="114">
        <v>62.343025705857571</v>
      </c>
      <c r="Q23" s="42">
        <v>7144</v>
      </c>
      <c r="R23" s="113">
        <v>19.12717536813922</v>
      </c>
      <c r="S23" s="112">
        <v>4212</v>
      </c>
      <c r="T23" s="113">
        <v>58.958566629339302</v>
      </c>
      <c r="U23" s="112">
        <v>2932</v>
      </c>
      <c r="V23" s="114">
        <v>41.041433370660698</v>
      </c>
      <c r="X23" s="42">
        <v>18341</v>
      </c>
      <c r="Y23" s="113">
        <v>49.105756358768403</v>
      </c>
      <c r="Z23" s="112">
        <v>13121</v>
      </c>
      <c r="AA23" s="113">
        <v>71.539174527015987</v>
      </c>
      <c r="AB23" s="112">
        <v>5220</v>
      </c>
      <c r="AC23" s="114">
        <v>28.46082547298402</v>
      </c>
    </row>
    <row r="24" spans="2:29">
      <c r="B24" s="111" t="s">
        <v>100</v>
      </c>
      <c r="D24" s="42">
        <v>73176</v>
      </c>
      <c r="E24" s="112">
        <v>47381</v>
      </c>
      <c r="F24" s="113">
        <v>64.749371378594077</v>
      </c>
      <c r="G24" s="112">
        <v>25795</v>
      </c>
      <c r="H24" s="114">
        <v>35.25062862140593</v>
      </c>
      <c r="J24" s="42">
        <v>17734</v>
      </c>
      <c r="K24" s="113">
        <v>24.234721766699462</v>
      </c>
      <c r="L24" s="112">
        <v>8099</v>
      </c>
      <c r="M24" s="113">
        <v>45.669335739257917</v>
      </c>
      <c r="N24" s="112">
        <v>9635</v>
      </c>
      <c r="O24" s="114">
        <v>54.330664260742083</v>
      </c>
      <c r="Q24" s="42">
        <v>16385</v>
      </c>
      <c r="R24" s="113">
        <v>22.39122116540943</v>
      </c>
      <c r="S24" s="112">
        <v>11055</v>
      </c>
      <c r="T24" s="113">
        <v>67.470247177296301</v>
      </c>
      <c r="U24" s="112">
        <v>5330</v>
      </c>
      <c r="V24" s="114">
        <v>32.529752822703692</v>
      </c>
      <c r="X24" s="42">
        <v>39057</v>
      </c>
      <c r="Y24" s="113">
        <v>53.374057067891123</v>
      </c>
      <c r="Z24" s="112">
        <v>28227</v>
      </c>
      <c r="AA24" s="113">
        <v>72.271295798448421</v>
      </c>
      <c r="AB24" s="112">
        <v>10830</v>
      </c>
      <c r="AC24" s="114">
        <v>27.728704201551579</v>
      </c>
    </row>
    <row r="25" spans="2:29">
      <c r="B25" s="111" t="s">
        <v>101</v>
      </c>
      <c r="D25" s="42">
        <v>21900</v>
      </c>
      <c r="E25" s="112">
        <v>13291</v>
      </c>
      <c r="F25" s="113">
        <v>60.689497716894977</v>
      </c>
      <c r="G25" s="112">
        <v>8609</v>
      </c>
      <c r="H25" s="114">
        <v>39.310502283105023</v>
      </c>
      <c r="J25" s="42">
        <v>5979</v>
      </c>
      <c r="K25" s="113">
        <v>27.301369863013701</v>
      </c>
      <c r="L25" s="112">
        <v>2312</v>
      </c>
      <c r="M25" s="113">
        <v>38.668673691252721</v>
      </c>
      <c r="N25" s="112">
        <v>3667</v>
      </c>
      <c r="O25" s="114">
        <v>61.331326308747279</v>
      </c>
      <c r="Q25" s="42">
        <v>5537</v>
      </c>
      <c r="R25" s="113">
        <v>25.283105022831052</v>
      </c>
      <c r="S25" s="112">
        <v>3727</v>
      </c>
      <c r="T25" s="113">
        <v>67.310818132562758</v>
      </c>
      <c r="U25" s="112">
        <v>1810</v>
      </c>
      <c r="V25" s="114">
        <v>32.689181867437242</v>
      </c>
      <c r="X25" s="42">
        <v>10384</v>
      </c>
      <c r="Y25" s="113">
        <v>47.415525114155251</v>
      </c>
      <c r="Z25" s="112">
        <v>7252</v>
      </c>
      <c r="AA25" s="113">
        <v>69.83821263482281</v>
      </c>
      <c r="AB25" s="112">
        <v>3132</v>
      </c>
      <c r="AC25" s="114">
        <v>30.16178736517719</v>
      </c>
    </row>
    <row r="26" spans="2:29">
      <c r="B26" s="111" t="s">
        <v>102</v>
      </c>
      <c r="D26" s="42">
        <v>8047</v>
      </c>
      <c r="E26" s="112">
        <v>4920</v>
      </c>
      <c r="F26" s="113">
        <v>61.140797812849513</v>
      </c>
      <c r="G26" s="112">
        <v>3127</v>
      </c>
      <c r="H26" s="114">
        <v>38.859202187150487</v>
      </c>
      <c r="J26" s="42">
        <v>1827</v>
      </c>
      <c r="K26" s="113">
        <v>22.7041133341618</v>
      </c>
      <c r="L26" s="112">
        <v>760</v>
      </c>
      <c r="M26" s="113">
        <v>41.598248494800217</v>
      </c>
      <c r="N26" s="112">
        <v>1067</v>
      </c>
      <c r="O26" s="114">
        <v>58.401751505199783</v>
      </c>
      <c r="Q26" s="42">
        <v>1586</v>
      </c>
      <c r="R26" s="113">
        <v>19.709208400646201</v>
      </c>
      <c r="S26" s="112">
        <v>883</v>
      </c>
      <c r="T26" s="113">
        <v>55.674653215636823</v>
      </c>
      <c r="U26" s="112">
        <v>703</v>
      </c>
      <c r="V26" s="114">
        <v>44.325346784363177</v>
      </c>
      <c r="X26" s="42">
        <v>4634</v>
      </c>
      <c r="Y26" s="113">
        <v>57.586678265191992</v>
      </c>
      <c r="Z26" s="112">
        <v>3277</v>
      </c>
      <c r="AA26" s="113">
        <v>70.716443677168755</v>
      </c>
      <c r="AB26" s="112">
        <v>1357</v>
      </c>
      <c r="AC26" s="114">
        <v>29.283556322831249</v>
      </c>
    </row>
    <row r="27" spans="2:29">
      <c r="B27" s="111" t="s">
        <v>103</v>
      </c>
      <c r="D27" s="42">
        <v>41013</v>
      </c>
      <c r="E27" s="112">
        <v>23651</v>
      </c>
      <c r="F27" s="113">
        <v>57.667081169385312</v>
      </c>
      <c r="G27" s="112">
        <v>17362</v>
      </c>
      <c r="H27" s="114">
        <v>42.332918830614688</v>
      </c>
      <c r="J27" s="42">
        <v>12186</v>
      </c>
      <c r="K27" s="113">
        <v>29.712530173359671</v>
      </c>
      <c r="L27" s="112">
        <v>4678</v>
      </c>
      <c r="M27" s="113">
        <v>38.388314459215493</v>
      </c>
      <c r="N27" s="112">
        <v>7508</v>
      </c>
      <c r="O27" s="114">
        <v>61.611685540784507</v>
      </c>
      <c r="Q27" s="42">
        <v>8613</v>
      </c>
      <c r="R27" s="113">
        <v>21.000658327847269</v>
      </c>
      <c r="S27" s="112">
        <v>4743</v>
      </c>
      <c r="T27" s="113">
        <v>55.067920585161957</v>
      </c>
      <c r="U27" s="112">
        <v>3870</v>
      </c>
      <c r="V27" s="114">
        <v>44.932079414838043</v>
      </c>
      <c r="X27" s="42">
        <v>20214</v>
      </c>
      <c r="Y27" s="113">
        <v>49.286811498793057</v>
      </c>
      <c r="Z27" s="112">
        <v>14230</v>
      </c>
      <c r="AA27" s="113">
        <v>70.396754724448414</v>
      </c>
      <c r="AB27" s="112">
        <v>5984</v>
      </c>
      <c r="AC27" s="114">
        <v>29.6032452755516</v>
      </c>
    </row>
    <row r="28" spans="2:29">
      <c r="B28" s="111" t="s">
        <v>104</v>
      </c>
      <c r="D28" s="42">
        <v>3935</v>
      </c>
      <c r="E28" s="112">
        <v>2591</v>
      </c>
      <c r="F28" s="113">
        <v>65.844980940279541</v>
      </c>
      <c r="G28" s="112">
        <v>1344</v>
      </c>
      <c r="H28" s="114">
        <v>34.155019059720459</v>
      </c>
      <c r="J28" s="42">
        <v>490</v>
      </c>
      <c r="K28" s="113">
        <v>12.452350698856421</v>
      </c>
      <c r="L28" s="112">
        <v>229</v>
      </c>
      <c r="M28" s="113">
        <v>46.734693877551017</v>
      </c>
      <c r="N28" s="112">
        <v>261</v>
      </c>
      <c r="O28" s="114">
        <v>53.265306122448983</v>
      </c>
      <c r="Q28" s="42">
        <v>863</v>
      </c>
      <c r="R28" s="113">
        <v>21.931385006353239</v>
      </c>
      <c r="S28" s="112">
        <v>531</v>
      </c>
      <c r="T28" s="113">
        <v>61.529548088064892</v>
      </c>
      <c r="U28" s="112">
        <v>332</v>
      </c>
      <c r="V28" s="114">
        <v>38.470451911935108</v>
      </c>
      <c r="X28" s="42">
        <v>2582</v>
      </c>
      <c r="Y28" s="113">
        <v>65.616264294790341</v>
      </c>
      <c r="Z28" s="112">
        <v>1831</v>
      </c>
      <c r="AA28" s="113">
        <v>70.91402013942681</v>
      </c>
      <c r="AB28" s="112">
        <v>751</v>
      </c>
      <c r="AC28" s="114">
        <v>29.0859798605732</v>
      </c>
    </row>
    <row r="29" spans="2:29">
      <c r="B29" s="111" t="s">
        <v>105</v>
      </c>
      <c r="D29" s="42">
        <v>675</v>
      </c>
      <c r="E29" s="112">
        <v>334</v>
      </c>
      <c r="F29" s="113">
        <v>49.481481481481481</v>
      </c>
      <c r="G29" s="112">
        <v>341</v>
      </c>
      <c r="H29" s="114">
        <v>50.518518518518519</v>
      </c>
      <c r="J29" s="42">
        <v>406</v>
      </c>
      <c r="K29" s="113">
        <v>60.148148148148152</v>
      </c>
      <c r="L29" s="112">
        <v>142</v>
      </c>
      <c r="M29" s="113">
        <v>34.975369458128078</v>
      </c>
      <c r="N29" s="112">
        <v>264</v>
      </c>
      <c r="O29" s="114">
        <v>65.024630541871915</v>
      </c>
      <c r="Q29" s="42">
        <v>108</v>
      </c>
      <c r="R29" s="113">
        <v>16</v>
      </c>
      <c r="S29" s="112">
        <v>76</v>
      </c>
      <c r="T29" s="113">
        <v>70.370370370370367</v>
      </c>
      <c r="U29" s="112">
        <v>32</v>
      </c>
      <c r="V29" s="114">
        <v>29.62962962962963</v>
      </c>
      <c r="X29" s="42">
        <v>161</v>
      </c>
      <c r="Y29" s="113">
        <v>23.851851851851851</v>
      </c>
      <c r="Z29" s="112">
        <v>116</v>
      </c>
      <c r="AA29" s="113">
        <v>72.049689440993788</v>
      </c>
      <c r="AB29" s="112">
        <v>45</v>
      </c>
      <c r="AC29" s="114">
        <v>27.950310559006208</v>
      </c>
    </row>
    <row r="30" spans="2:29">
      <c r="B30" s="115" t="s">
        <v>106</v>
      </c>
      <c r="D30" s="44">
        <v>709</v>
      </c>
      <c r="E30" s="116">
        <v>416</v>
      </c>
      <c r="F30" s="117">
        <v>58.674188998589557</v>
      </c>
      <c r="G30" s="116">
        <v>293</v>
      </c>
      <c r="H30" s="118">
        <v>41.325811001410443</v>
      </c>
      <c r="J30" s="44">
        <v>325</v>
      </c>
      <c r="K30" s="117">
        <v>45.839210155148088</v>
      </c>
      <c r="L30" s="116">
        <v>127</v>
      </c>
      <c r="M30" s="117">
        <v>39.076923076923073</v>
      </c>
      <c r="N30" s="116">
        <v>198</v>
      </c>
      <c r="O30" s="118">
        <v>60.923076923076927</v>
      </c>
      <c r="Q30" s="44">
        <v>168</v>
      </c>
      <c r="R30" s="117">
        <v>23.69534555712271</v>
      </c>
      <c r="S30" s="116">
        <v>116</v>
      </c>
      <c r="T30" s="117">
        <v>69.047619047619051</v>
      </c>
      <c r="U30" s="116">
        <v>52</v>
      </c>
      <c r="V30" s="118">
        <v>30.952380952380949</v>
      </c>
      <c r="X30" s="44">
        <v>216</v>
      </c>
      <c r="Y30" s="117">
        <v>30.465444287729198</v>
      </c>
      <c r="Z30" s="116">
        <v>173</v>
      </c>
      <c r="AA30" s="117">
        <v>80.092592592592595</v>
      </c>
      <c r="AB30" s="116">
        <v>43</v>
      </c>
      <c r="AC30" s="118">
        <v>19.907407407407408</v>
      </c>
    </row>
    <row r="31" spans="2:29" ht="8" customHeight="1"/>
    <row r="32" spans="2:29">
      <c r="B32" s="119" t="s">
        <v>49</v>
      </c>
      <c r="D32" s="120">
        <v>700789</v>
      </c>
      <c r="E32" s="121">
        <v>435569</v>
      </c>
      <c r="F32" s="122">
        <v>62.154086322701993</v>
      </c>
      <c r="G32" s="121">
        <v>265220</v>
      </c>
      <c r="H32" s="123">
        <v>37.845913677298007</v>
      </c>
      <c r="J32" s="120">
        <v>180505</v>
      </c>
      <c r="K32" s="122">
        <v>25.757396306163479</v>
      </c>
      <c r="L32" s="121">
        <v>76616</v>
      </c>
      <c r="M32" s="122">
        <v>42.445361624331731</v>
      </c>
      <c r="N32" s="121">
        <v>103889</v>
      </c>
      <c r="O32" s="123">
        <v>57.554638375668269</v>
      </c>
      <c r="Q32" s="120">
        <v>162916</v>
      </c>
      <c r="R32" s="122">
        <v>23.247511019722051</v>
      </c>
      <c r="S32" s="121">
        <v>104893</v>
      </c>
      <c r="T32" s="122">
        <v>64.384713594735942</v>
      </c>
      <c r="U32" s="121">
        <v>58023</v>
      </c>
      <c r="V32" s="123">
        <v>35.615286405264072</v>
      </c>
      <c r="X32" s="120">
        <v>357368</v>
      </c>
      <c r="Y32" s="122">
        <v>50.99509267411446</v>
      </c>
      <c r="Z32" s="121">
        <v>254060</v>
      </c>
      <c r="AA32" s="122">
        <v>71.091983613530033</v>
      </c>
      <c r="AB32" s="121">
        <v>103308</v>
      </c>
      <c r="AC32" s="123">
        <v>28.908016386469971</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190</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83479</v>
      </c>
      <c r="E12" s="108">
        <v>50508</v>
      </c>
      <c r="F12" s="109">
        <v>60.503839288922968</v>
      </c>
      <c r="G12" s="108">
        <v>32971</v>
      </c>
      <c r="H12" s="110">
        <v>39.496160711077039</v>
      </c>
      <c r="J12" s="40">
        <v>21121</v>
      </c>
      <c r="K12" s="109">
        <v>25.30097389762695</v>
      </c>
      <c r="L12" s="108">
        <v>10324</v>
      </c>
      <c r="M12" s="109">
        <v>48.88026135126178</v>
      </c>
      <c r="N12" s="108">
        <v>10797</v>
      </c>
      <c r="O12" s="110">
        <v>51.11973864873822</v>
      </c>
      <c r="Q12" s="40">
        <v>28280</v>
      </c>
      <c r="R12" s="109">
        <v>33.876783382647133</v>
      </c>
      <c r="S12" s="108">
        <v>19000</v>
      </c>
      <c r="T12" s="109">
        <v>67.185289957567178</v>
      </c>
      <c r="U12" s="108">
        <v>9280</v>
      </c>
      <c r="V12" s="110">
        <v>32.814710042432807</v>
      </c>
      <c r="X12" s="40">
        <v>34078</v>
      </c>
      <c r="Y12" s="109">
        <v>40.822242719725921</v>
      </c>
      <c r="Z12" s="108">
        <v>21184</v>
      </c>
      <c r="AA12" s="109">
        <v>62.163272492517173</v>
      </c>
      <c r="AB12" s="108">
        <v>12894</v>
      </c>
      <c r="AC12" s="110">
        <v>37.836727507482827</v>
      </c>
    </row>
    <row r="13" spans="1:29">
      <c r="B13" s="111" t="s">
        <v>89</v>
      </c>
      <c r="D13" s="42">
        <v>7835</v>
      </c>
      <c r="E13" s="112">
        <v>4814</v>
      </c>
      <c r="F13" s="113">
        <v>61.442246330567961</v>
      </c>
      <c r="G13" s="112">
        <v>3021</v>
      </c>
      <c r="H13" s="114">
        <v>38.557753669432039</v>
      </c>
      <c r="J13" s="42">
        <v>1606</v>
      </c>
      <c r="K13" s="113">
        <v>20.497766432673899</v>
      </c>
      <c r="L13" s="112">
        <v>737</v>
      </c>
      <c r="M13" s="113">
        <v>45.890410958904113</v>
      </c>
      <c r="N13" s="112">
        <v>869</v>
      </c>
      <c r="O13" s="114">
        <v>54.109589041095887</v>
      </c>
      <c r="Q13" s="42">
        <v>1938</v>
      </c>
      <c r="R13" s="113">
        <v>24.735162731333759</v>
      </c>
      <c r="S13" s="112">
        <v>1217</v>
      </c>
      <c r="T13" s="113">
        <v>62.796697626418982</v>
      </c>
      <c r="U13" s="112">
        <v>721</v>
      </c>
      <c r="V13" s="114">
        <v>37.20330237358101</v>
      </c>
      <c r="X13" s="42">
        <v>4291</v>
      </c>
      <c r="Y13" s="113">
        <v>54.767070835992342</v>
      </c>
      <c r="Z13" s="112">
        <v>2860</v>
      </c>
      <c r="AA13" s="113">
        <v>66.651130272663721</v>
      </c>
      <c r="AB13" s="112">
        <v>1431</v>
      </c>
      <c r="AC13" s="114">
        <v>33.348869727336293</v>
      </c>
    </row>
    <row r="14" spans="1:29">
      <c r="B14" s="111" t="s">
        <v>90</v>
      </c>
      <c r="D14" s="42">
        <v>8979</v>
      </c>
      <c r="E14" s="112">
        <v>5699</v>
      </c>
      <c r="F14" s="113">
        <v>63.470319634703202</v>
      </c>
      <c r="G14" s="112">
        <v>3280</v>
      </c>
      <c r="H14" s="114">
        <v>36.529680365296798</v>
      </c>
      <c r="J14" s="42">
        <v>1865</v>
      </c>
      <c r="K14" s="113">
        <v>20.770687158926389</v>
      </c>
      <c r="L14" s="112">
        <v>852</v>
      </c>
      <c r="M14" s="113">
        <v>45.683646112600528</v>
      </c>
      <c r="N14" s="112">
        <v>1013</v>
      </c>
      <c r="O14" s="114">
        <v>54.316353887399458</v>
      </c>
      <c r="Q14" s="42">
        <v>2370</v>
      </c>
      <c r="R14" s="113">
        <v>26.39492148346141</v>
      </c>
      <c r="S14" s="112">
        <v>1534</v>
      </c>
      <c r="T14" s="113">
        <v>64.725738396624479</v>
      </c>
      <c r="U14" s="112">
        <v>836</v>
      </c>
      <c r="V14" s="114">
        <v>35.274261603375528</v>
      </c>
      <c r="X14" s="42">
        <v>4744</v>
      </c>
      <c r="Y14" s="113">
        <v>52.834391357612212</v>
      </c>
      <c r="Z14" s="112">
        <v>3313</v>
      </c>
      <c r="AA14" s="113">
        <v>69.835581787521079</v>
      </c>
      <c r="AB14" s="112">
        <v>1431</v>
      </c>
      <c r="AC14" s="114">
        <v>30.164418212478921</v>
      </c>
    </row>
    <row r="15" spans="1:29">
      <c r="B15" s="111" t="s">
        <v>91</v>
      </c>
      <c r="D15" s="42">
        <v>10033</v>
      </c>
      <c r="E15" s="112">
        <v>5959</v>
      </c>
      <c r="F15" s="113">
        <v>59.393999800657816</v>
      </c>
      <c r="G15" s="112">
        <v>4074</v>
      </c>
      <c r="H15" s="114">
        <v>40.606000199342169</v>
      </c>
      <c r="J15" s="42">
        <v>3518</v>
      </c>
      <c r="K15" s="113">
        <v>35.064287850094694</v>
      </c>
      <c r="L15" s="112">
        <v>1698</v>
      </c>
      <c r="M15" s="113">
        <v>48.266060261512223</v>
      </c>
      <c r="N15" s="112">
        <v>1820</v>
      </c>
      <c r="O15" s="114">
        <v>51.733939738487777</v>
      </c>
      <c r="Q15" s="42">
        <v>2729</v>
      </c>
      <c r="R15" s="113">
        <v>27.200239210605009</v>
      </c>
      <c r="S15" s="112">
        <v>1723</v>
      </c>
      <c r="T15" s="113">
        <v>63.13668010260168</v>
      </c>
      <c r="U15" s="112">
        <v>1006</v>
      </c>
      <c r="V15" s="114">
        <v>36.86331989739832</v>
      </c>
      <c r="X15" s="42">
        <v>3786</v>
      </c>
      <c r="Y15" s="113">
        <v>37.735472939300308</v>
      </c>
      <c r="Z15" s="112">
        <v>2538</v>
      </c>
      <c r="AA15" s="113">
        <v>67.036450079239302</v>
      </c>
      <c r="AB15" s="112">
        <v>1248</v>
      </c>
      <c r="AC15" s="114">
        <v>32.963549920760698</v>
      </c>
    </row>
    <row r="16" spans="1:29">
      <c r="B16" s="111" t="s">
        <v>92</v>
      </c>
      <c r="D16" s="42">
        <v>9011</v>
      </c>
      <c r="E16" s="112">
        <v>4966</v>
      </c>
      <c r="F16" s="113">
        <v>55.110420597048048</v>
      </c>
      <c r="G16" s="112">
        <v>4045</v>
      </c>
      <c r="H16" s="114">
        <v>44.889579402951952</v>
      </c>
      <c r="J16" s="42">
        <v>3028</v>
      </c>
      <c r="K16" s="113">
        <v>33.603373654422377</v>
      </c>
      <c r="L16" s="112">
        <v>1368</v>
      </c>
      <c r="M16" s="113">
        <v>45.178335535006603</v>
      </c>
      <c r="N16" s="112">
        <v>1660</v>
      </c>
      <c r="O16" s="114">
        <v>54.82166446499339</v>
      </c>
      <c r="Q16" s="42">
        <v>2877</v>
      </c>
      <c r="R16" s="113">
        <v>31.92764399067806</v>
      </c>
      <c r="S16" s="112">
        <v>1728</v>
      </c>
      <c r="T16" s="113">
        <v>60.062565172054228</v>
      </c>
      <c r="U16" s="112">
        <v>1149</v>
      </c>
      <c r="V16" s="114">
        <v>39.937434827945779</v>
      </c>
      <c r="X16" s="42">
        <v>3106</v>
      </c>
      <c r="Y16" s="113">
        <v>34.468982354899573</v>
      </c>
      <c r="Z16" s="112">
        <v>1870</v>
      </c>
      <c r="AA16" s="113">
        <v>60.20605280103026</v>
      </c>
      <c r="AB16" s="112">
        <v>1236</v>
      </c>
      <c r="AC16" s="114">
        <v>39.79394719896974</v>
      </c>
    </row>
    <row r="17" spans="2:29">
      <c r="B17" s="111" t="s">
        <v>93</v>
      </c>
      <c r="D17" s="42">
        <v>4680</v>
      </c>
      <c r="E17" s="112">
        <v>2727</v>
      </c>
      <c r="F17" s="113">
        <v>58.269230769230766</v>
      </c>
      <c r="G17" s="112">
        <v>1953</v>
      </c>
      <c r="H17" s="114">
        <v>41.730769230769234</v>
      </c>
      <c r="J17" s="42">
        <v>1833</v>
      </c>
      <c r="K17" s="113">
        <v>39.166666666666657</v>
      </c>
      <c r="L17" s="112">
        <v>838</v>
      </c>
      <c r="M17" s="113">
        <v>45.717403164211667</v>
      </c>
      <c r="N17" s="112">
        <v>995</v>
      </c>
      <c r="O17" s="114">
        <v>54.282596835788318</v>
      </c>
      <c r="Q17" s="42">
        <v>926</v>
      </c>
      <c r="R17" s="113">
        <v>19.786324786324791</v>
      </c>
      <c r="S17" s="112">
        <v>545</v>
      </c>
      <c r="T17" s="113">
        <v>58.855291576673856</v>
      </c>
      <c r="U17" s="112">
        <v>381</v>
      </c>
      <c r="V17" s="114">
        <v>41.144708423326129</v>
      </c>
      <c r="X17" s="42">
        <v>1921</v>
      </c>
      <c r="Y17" s="113">
        <v>41.047008547008552</v>
      </c>
      <c r="Z17" s="112">
        <v>1344</v>
      </c>
      <c r="AA17" s="113">
        <v>69.963560645497139</v>
      </c>
      <c r="AB17" s="112">
        <v>577</v>
      </c>
      <c r="AC17" s="114">
        <v>30.036439354502861</v>
      </c>
    </row>
    <row r="18" spans="2:29">
      <c r="B18" s="111" t="s">
        <v>94</v>
      </c>
      <c r="D18" s="42">
        <v>29434</v>
      </c>
      <c r="E18" s="112">
        <v>17206</v>
      </c>
      <c r="F18" s="113">
        <v>58.456207107426778</v>
      </c>
      <c r="G18" s="112">
        <v>12228</v>
      </c>
      <c r="H18" s="114">
        <v>41.543792892573222</v>
      </c>
      <c r="J18" s="42">
        <v>6248</v>
      </c>
      <c r="K18" s="113">
        <v>21.2271522728817</v>
      </c>
      <c r="L18" s="112">
        <v>2788</v>
      </c>
      <c r="M18" s="113">
        <v>44.622279129321377</v>
      </c>
      <c r="N18" s="112">
        <v>3460</v>
      </c>
      <c r="O18" s="114">
        <v>55.377720870678623</v>
      </c>
      <c r="Q18" s="42">
        <v>5760</v>
      </c>
      <c r="R18" s="113">
        <v>19.56920568050554</v>
      </c>
      <c r="S18" s="112">
        <v>3395</v>
      </c>
      <c r="T18" s="113">
        <v>58.940972222222221</v>
      </c>
      <c r="U18" s="112">
        <v>2365</v>
      </c>
      <c r="V18" s="114">
        <v>41.059027777777779</v>
      </c>
      <c r="X18" s="42">
        <v>17426</v>
      </c>
      <c r="Y18" s="113">
        <v>59.203642046612757</v>
      </c>
      <c r="Z18" s="112">
        <v>11023</v>
      </c>
      <c r="AA18" s="113">
        <v>63.256054171926998</v>
      </c>
      <c r="AB18" s="112">
        <v>6403</v>
      </c>
      <c r="AC18" s="114">
        <v>36.743945828073002</v>
      </c>
    </row>
    <row r="19" spans="2:29">
      <c r="B19" s="111" t="s">
        <v>95</v>
      </c>
      <c r="D19" s="42">
        <v>16496</v>
      </c>
      <c r="E19" s="112">
        <v>9762</v>
      </c>
      <c r="F19" s="113">
        <v>59.177982541222121</v>
      </c>
      <c r="G19" s="112">
        <v>6734</v>
      </c>
      <c r="H19" s="114">
        <v>40.822017458777893</v>
      </c>
      <c r="J19" s="42">
        <v>4766</v>
      </c>
      <c r="K19" s="113">
        <v>28.891852570320079</v>
      </c>
      <c r="L19" s="112">
        <v>2227</v>
      </c>
      <c r="M19" s="113">
        <v>46.726814939152327</v>
      </c>
      <c r="N19" s="112">
        <v>2539</v>
      </c>
      <c r="O19" s="114">
        <v>53.273185060847673</v>
      </c>
      <c r="Q19" s="42">
        <v>4521</v>
      </c>
      <c r="R19" s="113">
        <v>27.406644034917559</v>
      </c>
      <c r="S19" s="112">
        <v>2891</v>
      </c>
      <c r="T19" s="113">
        <v>63.946029639460299</v>
      </c>
      <c r="U19" s="112">
        <v>1630</v>
      </c>
      <c r="V19" s="114">
        <v>36.053970360539708</v>
      </c>
      <c r="X19" s="42">
        <v>7209</v>
      </c>
      <c r="Y19" s="113">
        <v>43.701503394762362</v>
      </c>
      <c r="Z19" s="112">
        <v>4644</v>
      </c>
      <c r="AA19" s="113">
        <v>64.419475655430716</v>
      </c>
      <c r="AB19" s="112">
        <v>2565</v>
      </c>
      <c r="AC19" s="114">
        <v>35.580524344569277</v>
      </c>
    </row>
    <row r="20" spans="2:29">
      <c r="B20" s="111" t="s">
        <v>96</v>
      </c>
      <c r="D20" s="42">
        <v>93954</v>
      </c>
      <c r="E20" s="112">
        <v>58035</v>
      </c>
      <c r="F20" s="113">
        <v>61.769589373523218</v>
      </c>
      <c r="G20" s="112">
        <v>35919</v>
      </c>
      <c r="H20" s="114">
        <v>38.230410626476782</v>
      </c>
      <c r="J20" s="42">
        <v>25768</v>
      </c>
      <c r="K20" s="113">
        <v>27.42618728313856</v>
      </c>
      <c r="L20" s="112">
        <v>12506</v>
      </c>
      <c r="M20" s="113">
        <v>48.533064265755968</v>
      </c>
      <c r="N20" s="112">
        <v>13262</v>
      </c>
      <c r="O20" s="114">
        <v>51.466935734244032</v>
      </c>
      <c r="Q20" s="42">
        <v>27091</v>
      </c>
      <c r="R20" s="113">
        <v>28.834323179428232</v>
      </c>
      <c r="S20" s="112">
        <v>18103</v>
      </c>
      <c r="T20" s="113">
        <v>66.822930124395555</v>
      </c>
      <c r="U20" s="112">
        <v>8988</v>
      </c>
      <c r="V20" s="114">
        <v>33.177069875604452</v>
      </c>
      <c r="X20" s="42">
        <v>41095</v>
      </c>
      <c r="Y20" s="113">
        <v>43.739489537433222</v>
      </c>
      <c r="Z20" s="112">
        <v>27426</v>
      </c>
      <c r="AA20" s="113">
        <v>66.738045990996469</v>
      </c>
      <c r="AB20" s="112">
        <v>13669</v>
      </c>
      <c r="AC20" s="114">
        <v>33.261954009003531</v>
      </c>
    </row>
    <row r="21" spans="2:29">
      <c r="B21" s="111" t="s">
        <v>97</v>
      </c>
      <c r="D21" s="42">
        <v>31650</v>
      </c>
      <c r="E21" s="112">
        <v>18427</v>
      </c>
      <c r="F21" s="113">
        <v>58.221169036334913</v>
      </c>
      <c r="G21" s="112">
        <v>13223</v>
      </c>
      <c r="H21" s="114">
        <v>41.778830963665087</v>
      </c>
      <c r="J21" s="42">
        <v>10012</v>
      </c>
      <c r="K21" s="113">
        <v>31.633491311216432</v>
      </c>
      <c r="L21" s="112">
        <v>4262</v>
      </c>
      <c r="M21" s="113">
        <v>42.568917299240908</v>
      </c>
      <c r="N21" s="112">
        <v>5750</v>
      </c>
      <c r="O21" s="114">
        <v>57.431082700759077</v>
      </c>
      <c r="Q21" s="42">
        <v>8647</v>
      </c>
      <c r="R21" s="113">
        <v>27.320695102685619</v>
      </c>
      <c r="S21" s="112">
        <v>5636</v>
      </c>
      <c r="T21" s="113">
        <v>65.178674684861804</v>
      </c>
      <c r="U21" s="112">
        <v>3011</v>
      </c>
      <c r="V21" s="114">
        <v>34.821325315138203</v>
      </c>
      <c r="X21" s="42">
        <v>12991</v>
      </c>
      <c r="Y21" s="113">
        <v>41.045813586097943</v>
      </c>
      <c r="Z21" s="112">
        <v>8529</v>
      </c>
      <c r="AA21" s="113">
        <v>65.653144484643207</v>
      </c>
      <c r="AB21" s="112">
        <v>4462</v>
      </c>
      <c r="AC21" s="114">
        <v>34.346855515356793</v>
      </c>
    </row>
    <row r="22" spans="2:29">
      <c r="B22" s="111" t="s">
        <v>98</v>
      </c>
      <c r="D22" s="42">
        <v>16160</v>
      </c>
      <c r="E22" s="112">
        <v>9844</v>
      </c>
      <c r="F22" s="113">
        <v>60.915841584158407</v>
      </c>
      <c r="G22" s="112">
        <v>6316</v>
      </c>
      <c r="H22" s="114">
        <v>39.084158415841593</v>
      </c>
      <c r="J22" s="42">
        <v>3837</v>
      </c>
      <c r="K22" s="113">
        <v>23.743811881188119</v>
      </c>
      <c r="L22" s="112">
        <v>1849</v>
      </c>
      <c r="M22" s="113">
        <v>48.188689080010427</v>
      </c>
      <c r="N22" s="112">
        <v>1988</v>
      </c>
      <c r="O22" s="114">
        <v>51.811310919989573</v>
      </c>
      <c r="Q22" s="42">
        <v>4432</v>
      </c>
      <c r="R22" s="113">
        <v>27.425742574257431</v>
      </c>
      <c r="S22" s="112">
        <v>2871</v>
      </c>
      <c r="T22" s="113">
        <v>64.778880866425993</v>
      </c>
      <c r="U22" s="112">
        <v>1561</v>
      </c>
      <c r="V22" s="114">
        <v>35.221119133574007</v>
      </c>
      <c r="X22" s="42">
        <v>7891</v>
      </c>
      <c r="Y22" s="113">
        <v>48.830445544554458</v>
      </c>
      <c r="Z22" s="112">
        <v>5124</v>
      </c>
      <c r="AA22" s="113">
        <v>64.934735774933472</v>
      </c>
      <c r="AB22" s="112">
        <v>2767</v>
      </c>
      <c r="AC22" s="114">
        <v>35.065264225066542</v>
      </c>
    </row>
    <row r="23" spans="2:29">
      <c r="B23" s="111" t="s">
        <v>99</v>
      </c>
      <c r="D23" s="42">
        <v>5557</v>
      </c>
      <c r="E23" s="112">
        <v>3121</v>
      </c>
      <c r="F23" s="113">
        <v>56.163397516645666</v>
      </c>
      <c r="G23" s="112">
        <v>2436</v>
      </c>
      <c r="H23" s="114">
        <v>43.836602483354334</v>
      </c>
      <c r="J23" s="42">
        <v>2790</v>
      </c>
      <c r="K23" s="113">
        <v>50.206946193989573</v>
      </c>
      <c r="L23" s="112">
        <v>1207</v>
      </c>
      <c r="M23" s="113">
        <v>43.261648745519707</v>
      </c>
      <c r="N23" s="112">
        <v>1583</v>
      </c>
      <c r="O23" s="114">
        <v>56.738351254480293</v>
      </c>
      <c r="Q23" s="42">
        <v>879</v>
      </c>
      <c r="R23" s="113">
        <v>15.81788734928918</v>
      </c>
      <c r="S23" s="112">
        <v>526</v>
      </c>
      <c r="T23" s="113">
        <v>59.840728100113758</v>
      </c>
      <c r="U23" s="112">
        <v>353</v>
      </c>
      <c r="V23" s="114">
        <v>40.159271899886242</v>
      </c>
      <c r="X23" s="42">
        <v>1888</v>
      </c>
      <c r="Y23" s="113">
        <v>33.975166456721247</v>
      </c>
      <c r="Z23" s="112">
        <v>1388</v>
      </c>
      <c r="AA23" s="113">
        <v>73.516949152542381</v>
      </c>
      <c r="AB23" s="112">
        <v>500</v>
      </c>
      <c r="AC23" s="114">
        <v>26.48305084745763</v>
      </c>
    </row>
    <row r="24" spans="2:29">
      <c r="B24" s="111" t="s">
        <v>100</v>
      </c>
      <c r="D24" s="42">
        <v>54950</v>
      </c>
      <c r="E24" s="112">
        <v>36071</v>
      </c>
      <c r="F24" s="113">
        <v>65.643312101910837</v>
      </c>
      <c r="G24" s="112">
        <v>18879</v>
      </c>
      <c r="H24" s="114">
        <v>34.35668789808917</v>
      </c>
      <c r="J24" s="42">
        <v>9211</v>
      </c>
      <c r="K24" s="113">
        <v>16.762511373976341</v>
      </c>
      <c r="L24" s="112">
        <v>4621</v>
      </c>
      <c r="M24" s="113">
        <v>50.168277060036907</v>
      </c>
      <c r="N24" s="112">
        <v>4590</v>
      </c>
      <c r="O24" s="114">
        <v>49.831722939963093</v>
      </c>
      <c r="Q24" s="42">
        <v>14281</v>
      </c>
      <c r="R24" s="113">
        <v>25.98908098271156</v>
      </c>
      <c r="S24" s="112">
        <v>9940</v>
      </c>
      <c r="T24" s="113">
        <v>69.602968979763318</v>
      </c>
      <c r="U24" s="112">
        <v>4341</v>
      </c>
      <c r="V24" s="114">
        <v>30.397031020236671</v>
      </c>
      <c r="X24" s="42">
        <v>31458</v>
      </c>
      <c r="Y24" s="113">
        <v>57.248407643312113</v>
      </c>
      <c r="Z24" s="112">
        <v>21510</v>
      </c>
      <c r="AA24" s="113">
        <v>68.376883463665834</v>
      </c>
      <c r="AB24" s="112">
        <v>9948</v>
      </c>
      <c r="AC24" s="114">
        <v>31.623116536334159</v>
      </c>
    </row>
    <row r="25" spans="2:29">
      <c r="B25" s="111" t="s">
        <v>101</v>
      </c>
      <c r="D25" s="42">
        <v>10821</v>
      </c>
      <c r="E25" s="112">
        <v>6427</v>
      </c>
      <c r="F25" s="113">
        <v>59.393771370483307</v>
      </c>
      <c r="G25" s="112">
        <v>4394</v>
      </c>
      <c r="H25" s="114">
        <v>40.606228629516693</v>
      </c>
      <c r="J25" s="42">
        <v>3759</v>
      </c>
      <c r="K25" s="113">
        <v>34.738009426115887</v>
      </c>
      <c r="L25" s="112">
        <v>1728</v>
      </c>
      <c r="M25" s="113">
        <v>45.96967278531524</v>
      </c>
      <c r="N25" s="112">
        <v>2031</v>
      </c>
      <c r="O25" s="114">
        <v>54.03032721468476</v>
      </c>
      <c r="Q25" s="42">
        <v>4001</v>
      </c>
      <c r="R25" s="113">
        <v>36.974401626467063</v>
      </c>
      <c r="S25" s="112">
        <v>2715</v>
      </c>
      <c r="T25" s="113">
        <v>67.858035491127225</v>
      </c>
      <c r="U25" s="112">
        <v>1286</v>
      </c>
      <c r="V25" s="114">
        <v>32.141964508872782</v>
      </c>
      <c r="X25" s="42">
        <v>3061</v>
      </c>
      <c r="Y25" s="113">
        <v>28.28758894741706</v>
      </c>
      <c r="Z25" s="112">
        <v>1984</v>
      </c>
      <c r="AA25" s="113">
        <v>64.81541979745181</v>
      </c>
      <c r="AB25" s="112">
        <v>1077</v>
      </c>
      <c r="AC25" s="114">
        <v>35.18458020254819</v>
      </c>
    </row>
    <row r="26" spans="2:29">
      <c r="B26" s="111" t="s">
        <v>102</v>
      </c>
      <c r="D26" s="42">
        <v>6401</v>
      </c>
      <c r="E26" s="112">
        <v>3762</v>
      </c>
      <c r="F26" s="113">
        <v>58.772066864552421</v>
      </c>
      <c r="G26" s="112">
        <v>2639</v>
      </c>
      <c r="H26" s="114">
        <v>41.227933135447593</v>
      </c>
      <c r="J26" s="42">
        <v>2021</v>
      </c>
      <c r="K26" s="113">
        <v>31.573191688798619</v>
      </c>
      <c r="L26" s="112">
        <v>996</v>
      </c>
      <c r="M26" s="113">
        <v>49.282533399307269</v>
      </c>
      <c r="N26" s="112">
        <v>1025</v>
      </c>
      <c r="O26" s="114">
        <v>50.717466600692731</v>
      </c>
      <c r="Q26" s="42">
        <v>1688</v>
      </c>
      <c r="R26" s="113">
        <v>26.370879550070299</v>
      </c>
      <c r="S26" s="112">
        <v>952</v>
      </c>
      <c r="T26" s="113">
        <v>56.39810426540285</v>
      </c>
      <c r="U26" s="112">
        <v>736</v>
      </c>
      <c r="V26" s="114">
        <v>43.601895734597157</v>
      </c>
      <c r="X26" s="42">
        <v>2692</v>
      </c>
      <c r="Y26" s="113">
        <v>42.055928761131071</v>
      </c>
      <c r="Z26" s="112">
        <v>1814</v>
      </c>
      <c r="AA26" s="113">
        <v>67.3848439821694</v>
      </c>
      <c r="AB26" s="112">
        <v>878</v>
      </c>
      <c r="AC26" s="114">
        <v>32.615156017830607</v>
      </c>
    </row>
    <row r="27" spans="2:29">
      <c r="B27" s="111" t="s">
        <v>103</v>
      </c>
      <c r="D27" s="42">
        <v>33922</v>
      </c>
      <c r="E27" s="112">
        <v>19908</v>
      </c>
      <c r="F27" s="113">
        <v>58.687577383408993</v>
      </c>
      <c r="G27" s="112">
        <v>14014</v>
      </c>
      <c r="H27" s="114">
        <v>41.312422616591007</v>
      </c>
      <c r="J27" s="42">
        <v>9945</v>
      </c>
      <c r="K27" s="113">
        <v>29.3172572371912</v>
      </c>
      <c r="L27" s="112">
        <v>4473</v>
      </c>
      <c r="M27" s="113">
        <v>44.977375565610863</v>
      </c>
      <c r="N27" s="112">
        <v>5472</v>
      </c>
      <c r="O27" s="114">
        <v>55.022624434389137</v>
      </c>
      <c r="Q27" s="42">
        <v>7826</v>
      </c>
      <c r="R27" s="113">
        <v>23.07057366900537</v>
      </c>
      <c r="S27" s="112">
        <v>4579</v>
      </c>
      <c r="T27" s="113">
        <v>58.510094556606177</v>
      </c>
      <c r="U27" s="112">
        <v>3247</v>
      </c>
      <c r="V27" s="114">
        <v>41.489905443393823</v>
      </c>
      <c r="X27" s="42">
        <v>16151</v>
      </c>
      <c r="Y27" s="113">
        <v>47.612169093803431</v>
      </c>
      <c r="Z27" s="112">
        <v>10856</v>
      </c>
      <c r="AA27" s="113">
        <v>67.215652281592469</v>
      </c>
      <c r="AB27" s="112">
        <v>5295</v>
      </c>
      <c r="AC27" s="114">
        <v>32.784347718407531</v>
      </c>
    </row>
    <row r="28" spans="2:29">
      <c r="B28" s="111" t="s">
        <v>104</v>
      </c>
      <c r="D28" s="42">
        <v>4630</v>
      </c>
      <c r="E28" s="112">
        <v>2558</v>
      </c>
      <c r="F28" s="113">
        <v>55.248380129589627</v>
      </c>
      <c r="G28" s="112">
        <v>2072</v>
      </c>
      <c r="H28" s="114">
        <v>44.751619870410373</v>
      </c>
      <c r="J28" s="42">
        <v>1740</v>
      </c>
      <c r="K28" s="113">
        <v>37.580993520518348</v>
      </c>
      <c r="L28" s="112">
        <v>713</v>
      </c>
      <c r="M28" s="113">
        <v>40.977011494252871</v>
      </c>
      <c r="N28" s="112">
        <v>1027</v>
      </c>
      <c r="O28" s="114">
        <v>59.022988505747129</v>
      </c>
      <c r="Q28" s="42">
        <v>923</v>
      </c>
      <c r="R28" s="113">
        <v>19.93520518358531</v>
      </c>
      <c r="S28" s="112">
        <v>564</v>
      </c>
      <c r="T28" s="113">
        <v>61.105092091007577</v>
      </c>
      <c r="U28" s="112">
        <v>359</v>
      </c>
      <c r="V28" s="114">
        <v>38.894907908992423</v>
      </c>
      <c r="X28" s="42">
        <v>1967</v>
      </c>
      <c r="Y28" s="113">
        <v>42.483801295896328</v>
      </c>
      <c r="Z28" s="112">
        <v>1281</v>
      </c>
      <c r="AA28" s="113">
        <v>65.12455516014235</v>
      </c>
      <c r="AB28" s="112">
        <v>686</v>
      </c>
      <c r="AC28" s="114">
        <v>34.87544483985765</v>
      </c>
    </row>
    <row r="29" spans="2:29">
      <c r="B29" s="111" t="s">
        <v>105</v>
      </c>
      <c r="D29" s="42">
        <v>762</v>
      </c>
      <c r="E29" s="112">
        <v>418</v>
      </c>
      <c r="F29" s="113">
        <v>54.85564304461942</v>
      </c>
      <c r="G29" s="112">
        <v>344</v>
      </c>
      <c r="H29" s="114">
        <v>45.14435695538058</v>
      </c>
      <c r="J29" s="42">
        <v>440</v>
      </c>
      <c r="K29" s="113">
        <v>57.742782152230973</v>
      </c>
      <c r="L29" s="112">
        <v>179</v>
      </c>
      <c r="M29" s="113">
        <v>40.68181818181818</v>
      </c>
      <c r="N29" s="112">
        <v>261</v>
      </c>
      <c r="O29" s="114">
        <v>59.318181818181813</v>
      </c>
      <c r="Q29" s="42">
        <v>164</v>
      </c>
      <c r="R29" s="113">
        <v>21.522309711286091</v>
      </c>
      <c r="S29" s="112">
        <v>119</v>
      </c>
      <c r="T29" s="113">
        <v>72.560975609756099</v>
      </c>
      <c r="U29" s="112">
        <v>45</v>
      </c>
      <c r="V29" s="114">
        <v>27.439024390243901</v>
      </c>
      <c r="X29" s="42">
        <v>158</v>
      </c>
      <c r="Y29" s="113">
        <v>20.73490813648294</v>
      </c>
      <c r="Z29" s="112">
        <v>120</v>
      </c>
      <c r="AA29" s="113">
        <v>75.949367088607602</v>
      </c>
      <c r="AB29" s="112">
        <v>38</v>
      </c>
      <c r="AC29" s="114">
        <v>24.050632911392409</v>
      </c>
    </row>
    <row r="30" spans="2:29">
      <c r="B30" s="115" t="s">
        <v>106</v>
      </c>
      <c r="D30" s="44">
        <v>721</v>
      </c>
      <c r="E30" s="116">
        <v>444</v>
      </c>
      <c r="F30" s="117">
        <v>61.581137309292643</v>
      </c>
      <c r="G30" s="116">
        <v>277</v>
      </c>
      <c r="H30" s="118">
        <v>38.41886269070735</v>
      </c>
      <c r="J30" s="44">
        <v>362</v>
      </c>
      <c r="K30" s="117">
        <v>50.208044382801667</v>
      </c>
      <c r="L30" s="116">
        <v>182</v>
      </c>
      <c r="M30" s="117">
        <v>50.276243093922659</v>
      </c>
      <c r="N30" s="116">
        <v>180</v>
      </c>
      <c r="O30" s="118">
        <v>49.723756906077348</v>
      </c>
      <c r="Q30" s="44">
        <v>172</v>
      </c>
      <c r="R30" s="117">
        <v>23.85575589459085</v>
      </c>
      <c r="S30" s="116">
        <v>124</v>
      </c>
      <c r="T30" s="117">
        <v>72.093023255813947</v>
      </c>
      <c r="U30" s="116">
        <v>48</v>
      </c>
      <c r="V30" s="118">
        <v>27.90697674418605</v>
      </c>
      <c r="X30" s="44">
        <v>187</v>
      </c>
      <c r="Y30" s="117">
        <v>25.936199722607491</v>
      </c>
      <c r="Z30" s="116">
        <v>138</v>
      </c>
      <c r="AA30" s="117">
        <v>73.796791443850267</v>
      </c>
      <c r="AB30" s="116">
        <v>49</v>
      </c>
      <c r="AC30" s="118">
        <v>26.203208556149729</v>
      </c>
    </row>
    <row r="31" spans="2:29" ht="8" customHeight="1"/>
    <row r="32" spans="2:29">
      <c r="B32" s="119" t="s">
        <v>49</v>
      </c>
      <c r="D32" s="120">
        <v>429475</v>
      </c>
      <c r="E32" s="121">
        <v>260656</v>
      </c>
      <c r="F32" s="122">
        <v>60.691774841376102</v>
      </c>
      <c r="G32" s="121">
        <v>168819</v>
      </c>
      <c r="H32" s="123">
        <v>39.308225158623898</v>
      </c>
      <c r="J32" s="120">
        <v>113870</v>
      </c>
      <c r="K32" s="122">
        <v>26.513766808312472</v>
      </c>
      <c r="L32" s="121">
        <v>53548</v>
      </c>
      <c r="M32" s="122">
        <v>47.025555457978399</v>
      </c>
      <c r="N32" s="121">
        <v>60322</v>
      </c>
      <c r="O32" s="123">
        <v>52.974444542021601</v>
      </c>
      <c r="Q32" s="120">
        <v>119505</v>
      </c>
      <c r="R32" s="122">
        <v>27.825833866930559</v>
      </c>
      <c r="S32" s="121">
        <v>78162</v>
      </c>
      <c r="T32" s="122">
        <v>65.404794778461152</v>
      </c>
      <c r="U32" s="121">
        <v>41343</v>
      </c>
      <c r="V32" s="123">
        <v>34.595205221538848</v>
      </c>
      <c r="X32" s="120">
        <v>196100</v>
      </c>
      <c r="Y32" s="122">
        <v>45.660399324756973</v>
      </c>
      <c r="Z32" s="121">
        <v>128946</v>
      </c>
      <c r="AA32" s="122">
        <v>65.755226925038244</v>
      </c>
      <c r="AB32" s="121">
        <v>67154</v>
      </c>
      <c r="AC32" s="123">
        <v>34.244773074961763</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N34"/>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5.54296875" customWidth="1"/>
    <col min="5" max="5" width="8.08984375" customWidth="1"/>
    <col min="6" max="6" width="0.36328125" customWidth="1"/>
    <col min="7" max="7" width="15.54296875" customWidth="1"/>
    <col min="8" max="8" width="8.08984375" customWidth="1"/>
    <col min="9" max="9" width="0.36328125" customWidth="1"/>
    <col min="10" max="10" width="15.54296875" customWidth="1"/>
    <col min="11" max="11" width="8.08984375" customWidth="1"/>
    <col min="12" max="12" width="0.36328125" customWidth="1"/>
    <col min="13" max="13" width="15.54296875" customWidth="1"/>
    <col min="14" max="14" width="8.08984375" customWidth="1"/>
  </cols>
  <sheetData>
    <row r="1" spans="1:14" ht="14.5" customHeight="1"/>
    <row r="2" spans="1:14" ht="52.5" customHeight="1"/>
    <row r="3" spans="1:14" ht="4.5" customHeight="1"/>
    <row r="4" spans="1:14" ht="17" customHeight="1">
      <c r="A4" s="201" t="s">
        <v>191</v>
      </c>
      <c r="B4" s="202"/>
      <c r="C4" s="202"/>
      <c r="D4" s="202"/>
      <c r="E4" s="202"/>
      <c r="F4" s="202"/>
      <c r="G4" s="202"/>
      <c r="H4" s="202"/>
      <c r="I4" s="202"/>
      <c r="J4" s="202"/>
      <c r="K4" s="202"/>
      <c r="L4" s="202"/>
      <c r="M4" s="202"/>
      <c r="N4" s="202"/>
    </row>
    <row r="5" spans="1:14" ht="17" customHeight="1">
      <c r="B5" s="203" t="s">
        <v>113</v>
      </c>
      <c r="C5" s="202"/>
      <c r="D5" s="202"/>
      <c r="E5" s="202"/>
      <c r="F5" s="202"/>
      <c r="G5" s="202"/>
      <c r="H5" s="202"/>
      <c r="I5" s="202"/>
      <c r="J5" s="202"/>
      <c r="K5" s="202"/>
      <c r="L5" s="202"/>
      <c r="M5" s="202"/>
      <c r="N5" s="202"/>
    </row>
    <row r="6" spans="1:14" ht="6" customHeight="1"/>
    <row r="7" spans="1:14" ht="13" customHeight="1">
      <c r="B7" s="241" t="s">
        <v>114</v>
      </c>
      <c r="D7" s="252" t="s">
        <v>61</v>
      </c>
      <c r="E7" s="216"/>
      <c r="G7" s="239"/>
      <c r="H7" s="216"/>
      <c r="J7" s="239"/>
      <c r="K7" s="216"/>
      <c r="M7" s="239"/>
      <c r="N7" s="216"/>
    </row>
    <row r="8" spans="1:14" ht="34" customHeight="1">
      <c r="B8" s="223"/>
      <c r="D8" s="226"/>
      <c r="E8" s="213"/>
      <c r="G8" s="237" t="s">
        <v>181</v>
      </c>
      <c r="H8" s="211"/>
      <c r="J8" s="237" t="s">
        <v>182</v>
      </c>
      <c r="K8" s="211"/>
      <c r="M8" s="237" t="s">
        <v>183</v>
      </c>
      <c r="N8" s="211"/>
    </row>
    <row r="9" spans="1:14" ht="6" customHeight="1">
      <c r="B9" s="223"/>
      <c r="D9" s="240" t="s">
        <v>119</v>
      </c>
      <c r="E9" s="238" t="s">
        <v>123</v>
      </c>
      <c r="G9" s="236" t="s">
        <v>119</v>
      </c>
      <c r="H9" s="234" t="s">
        <v>123</v>
      </c>
      <c r="J9" s="236" t="s">
        <v>119</v>
      </c>
      <c r="K9" s="234" t="s">
        <v>123</v>
      </c>
      <c r="M9" s="236" t="s">
        <v>119</v>
      </c>
      <c r="N9" s="234" t="s">
        <v>123</v>
      </c>
    </row>
    <row r="10" spans="1:14" ht="27.5" customHeight="1">
      <c r="B10" s="231"/>
      <c r="D10" s="218"/>
      <c r="E10" s="235"/>
      <c r="G10" s="218"/>
      <c r="H10" s="235"/>
      <c r="J10" s="218"/>
      <c r="K10" s="235"/>
      <c r="M10" s="218"/>
      <c r="N10" s="235"/>
    </row>
    <row r="11" spans="1:14" ht="4.5" customHeight="1"/>
    <row r="12" spans="1:14">
      <c r="B12" s="107" t="s">
        <v>88</v>
      </c>
      <c r="D12" s="40">
        <v>450182</v>
      </c>
      <c r="E12" s="110">
        <v>5.1883933466509724</v>
      </c>
      <c r="G12" s="40">
        <v>125222</v>
      </c>
      <c r="H12" s="110">
        <v>1.7845202678476251</v>
      </c>
      <c r="J12" s="40">
        <v>108757</v>
      </c>
      <c r="K12" s="110">
        <v>8.9910054397248729</v>
      </c>
      <c r="M12" s="40">
        <v>216203</v>
      </c>
      <c r="N12" s="110">
        <v>48.048421113454481</v>
      </c>
    </row>
    <row r="13" spans="1:14">
      <c r="B13" s="111" t="s">
        <v>89</v>
      </c>
      <c r="D13" s="42">
        <v>59360</v>
      </c>
      <c r="E13" s="114">
        <v>4.3499257302943457</v>
      </c>
      <c r="G13" s="42">
        <v>11502</v>
      </c>
      <c r="H13" s="114">
        <v>1.0890003578874421</v>
      </c>
      <c r="J13" s="42">
        <v>11712</v>
      </c>
      <c r="K13" s="114">
        <v>5.5832046221612037</v>
      </c>
      <c r="M13" s="42">
        <v>36146</v>
      </c>
      <c r="N13" s="114">
        <v>36.640277341334603</v>
      </c>
    </row>
    <row r="14" spans="1:14">
      <c r="B14" s="111" t="s">
        <v>90</v>
      </c>
      <c r="D14" s="42">
        <v>44389</v>
      </c>
      <c r="E14" s="114">
        <v>4.3727490523362569</v>
      </c>
      <c r="G14" s="42">
        <v>10079</v>
      </c>
      <c r="H14" s="114">
        <v>1.3859534531953659</v>
      </c>
      <c r="J14" s="42">
        <v>9809</v>
      </c>
      <c r="K14" s="114">
        <v>4.8698026560754624</v>
      </c>
      <c r="M14" s="42">
        <v>24501</v>
      </c>
      <c r="N14" s="114">
        <v>28.33206133351835</v>
      </c>
    </row>
    <row r="15" spans="1:14">
      <c r="B15" s="111" t="s">
        <v>91</v>
      </c>
      <c r="D15" s="42">
        <v>49148</v>
      </c>
      <c r="E15" s="114">
        <v>3.9323307548782092</v>
      </c>
      <c r="G15" s="42">
        <v>14490</v>
      </c>
      <c r="H15" s="114">
        <v>1.394144592710616</v>
      </c>
      <c r="J15" s="42">
        <v>11369</v>
      </c>
      <c r="K15" s="114">
        <v>7.3748053969901406</v>
      </c>
      <c r="M15" s="42">
        <v>23289</v>
      </c>
      <c r="N15" s="114">
        <v>41.338729431812133</v>
      </c>
    </row>
    <row r="16" spans="1:14">
      <c r="B16" s="111" t="s">
        <v>92</v>
      </c>
      <c r="D16" s="42">
        <v>84811</v>
      </c>
      <c r="E16" s="114">
        <v>3.7545830518499108</v>
      </c>
      <c r="G16" s="42">
        <v>29265</v>
      </c>
      <c r="H16" s="114">
        <v>1.5835756179678611</v>
      </c>
      <c r="J16" s="42">
        <v>20439</v>
      </c>
      <c r="K16" s="114">
        <v>6.6897743563559233</v>
      </c>
      <c r="M16" s="42">
        <v>35107</v>
      </c>
      <c r="N16" s="114">
        <v>33.337764820952067</v>
      </c>
    </row>
    <row r="17" spans="2:14">
      <c r="B17" s="111" t="s">
        <v>93</v>
      </c>
      <c r="D17" s="42">
        <v>25562</v>
      </c>
      <c r="E17" s="114">
        <v>4.306099999494629</v>
      </c>
      <c r="G17" s="42">
        <v>7144</v>
      </c>
      <c r="H17" s="114">
        <v>1.5943617085380031</v>
      </c>
      <c r="J17" s="42">
        <v>5365</v>
      </c>
      <c r="K17" s="114">
        <v>5.189591797252854</v>
      </c>
      <c r="M17" s="42">
        <v>13053</v>
      </c>
      <c r="N17" s="114">
        <v>30.957689023811781</v>
      </c>
    </row>
    <row r="18" spans="2:14">
      <c r="B18" s="111" t="s">
        <v>94</v>
      </c>
      <c r="D18" s="42">
        <v>158131</v>
      </c>
      <c r="E18" s="114">
        <v>6.5854413233933897</v>
      </c>
      <c r="G18" s="42">
        <v>33092</v>
      </c>
      <c r="H18" s="114">
        <v>1.8944659062545079</v>
      </c>
      <c r="J18" s="42">
        <v>28324</v>
      </c>
      <c r="K18" s="114">
        <v>6.572745984856045</v>
      </c>
      <c r="M18" s="42">
        <v>96715</v>
      </c>
      <c r="N18" s="114">
        <v>43.269445861183442</v>
      </c>
    </row>
    <row r="19" spans="2:14">
      <c r="B19" s="111" t="s">
        <v>95</v>
      </c>
      <c r="D19" s="42">
        <v>102187</v>
      </c>
      <c r="E19" s="114">
        <v>4.8056836554930493</v>
      </c>
      <c r="G19" s="42">
        <v>24437</v>
      </c>
      <c r="H19" s="114">
        <v>1.437917188397337</v>
      </c>
      <c r="J19" s="42">
        <v>20568</v>
      </c>
      <c r="K19" s="114">
        <v>7.0342478402725046</v>
      </c>
      <c r="M19" s="42">
        <v>57182</v>
      </c>
      <c r="N19" s="114">
        <v>42.511969548279652</v>
      </c>
    </row>
    <row r="20" spans="2:14">
      <c r="B20" s="111" t="s">
        <v>96</v>
      </c>
      <c r="D20" s="42">
        <v>392779</v>
      </c>
      <c r="E20" s="114">
        <v>4.834723144372699</v>
      </c>
      <c r="G20" s="42">
        <v>101955</v>
      </c>
      <c r="H20" s="114">
        <v>1.563214154129497</v>
      </c>
      <c r="J20" s="42">
        <v>88100</v>
      </c>
      <c r="K20" s="114">
        <v>7.8444361933916182</v>
      </c>
      <c r="M20" s="42">
        <v>202724</v>
      </c>
      <c r="N20" s="114">
        <v>42.331352396543728</v>
      </c>
    </row>
    <row r="21" spans="2:14">
      <c r="B21" s="111" t="s">
        <v>97</v>
      </c>
      <c r="D21" s="42">
        <v>226065</v>
      </c>
      <c r="E21" s="114">
        <v>4.1669569795077841</v>
      </c>
      <c r="G21" s="42">
        <v>59928</v>
      </c>
      <c r="H21" s="114">
        <v>1.387586463668935</v>
      </c>
      <c r="J21" s="42">
        <v>49162</v>
      </c>
      <c r="K21" s="114">
        <v>6.183992714355437</v>
      </c>
      <c r="M21" s="42">
        <v>116975</v>
      </c>
      <c r="N21" s="114">
        <v>37.572913454620213</v>
      </c>
    </row>
    <row r="22" spans="2:14">
      <c r="B22" s="111" t="s">
        <v>98</v>
      </c>
      <c r="D22" s="42">
        <v>58814</v>
      </c>
      <c r="E22" s="114">
        <v>5.5835457518666729</v>
      </c>
      <c r="G22" s="42">
        <v>14232</v>
      </c>
      <c r="H22" s="114">
        <v>1.7533333908250599</v>
      </c>
      <c r="J22" s="42">
        <v>12512</v>
      </c>
      <c r="K22" s="114">
        <v>7.5567876404969407</v>
      </c>
      <c r="M22" s="42">
        <v>32070</v>
      </c>
      <c r="N22" s="114">
        <v>42.163526643089099</v>
      </c>
    </row>
    <row r="23" spans="2:14">
      <c r="B23" s="111" t="s">
        <v>99</v>
      </c>
      <c r="D23" s="42">
        <v>103546</v>
      </c>
      <c r="E23" s="114">
        <v>3.8142128475607802</v>
      </c>
      <c r="G23" s="42">
        <v>28528</v>
      </c>
      <c r="H23" s="114">
        <v>1.4372425578564689</v>
      </c>
      <c r="J23" s="42">
        <v>18337</v>
      </c>
      <c r="K23" s="114">
        <v>3.7857188571617328</v>
      </c>
      <c r="M23" s="42">
        <v>56681</v>
      </c>
      <c r="N23" s="114">
        <v>23.092122417052341</v>
      </c>
    </row>
    <row r="24" spans="2:14">
      <c r="B24" s="111" t="s">
        <v>100</v>
      </c>
      <c r="D24" s="42">
        <v>290810</v>
      </c>
      <c r="E24" s="114">
        <v>4.0879204417951032</v>
      </c>
      <c r="G24" s="42">
        <v>68985</v>
      </c>
      <c r="H24" s="114">
        <v>1.1953241228311851</v>
      </c>
      <c r="J24" s="42">
        <v>57994</v>
      </c>
      <c r="K24" s="114">
        <v>6.211887998783201</v>
      </c>
      <c r="M24" s="42">
        <v>163831</v>
      </c>
      <c r="N24" s="114">
        <v>40.051485022649977</v>
      </c>
    </row>
    <row r="25" spans="2:14">
      <c r="B25" s="111" t="s">
        <v>101</v>
      </c>
      <c r="D25" s="42">
        <v>70139</v>
      </c>
      <c r="E25" s="114">
        <v>4.4196273572154574</v>
      </c>
      <c r="G25" s="42">
        <v>24064</v>
      </c>
      <c r="H25" s="114">
        <v>1.82766176409158</v>
      </c>
      <c r="J25" s="42">
        <v>15952</v>
      </c>
      <c r="K25" s="114">
        <v>8.1376129940620725</v>
      </c>
      <c r="M25" s="42">
        <v>30123</v>
      </c>
      <c r="N25" s="114">
        <v>40.53912200898985</v>
      </c>
    </row>
    <row r="26" spans="2:14">
      <c r="B26" s="111" t="s">
        <v>102</v>
      </c>
      <c r="D26" s="42">
        <v>24208</v>
      </c>
      <c r="E26" s="114">
        <v>3.5399368871133312</v>
      </c>
      <c r="G26" s="42">
        <v>5708</v>
      </c>
      <c r="H26" s="114">
        <v>1.0564110156944031</v>
      </c>
      <c r="J26" s="42">
        <v>4637</v>
      </c>
      <c r="K26" s="114">
        <v>4.6511861176588596</v>
      </c>
      <c r="M26" s="42">
        <v>13863</v>
      </c>
      <c r="N26" s="114">
        <v>31.62252788612879</v>
      </c>
    </row>
    <row r="27" spans="2:14">
      <c r="B27" s="111" t="s">
        <v>103</v>
      </c>
      <c r="D27" s="42">
        <v>122083</v>
      </c>
      <c r="E27" s="114">
        <v>5.4444391424505527</v>
      </c>
      <c r="G27" s="42">
        <v>32244</v>
      </c>
      <c r="H27" s="114">
        <v>1.896567544484991</v>
      </c>
      <c r="J27" s="42">
        <v>24450</v>
      </c>
      <c r="K27" s="114">
        <v>6.5188353014261464</v>
      </c>
      <c r="M27" s="42">
        <v>65389</v>
      </c>
      <c r="N27" s="114">
        <v>39.119484062410258</v>
      </c>
    </row>
    <row r="28" spans="2:14">
      <c r="B28" s="111" t="s">
        <v>104</v>
      </c>
      <c r="D28" s="42">
        <v>15303</v>
      </c>
      <c r="E28" s="114">
        <v>4.6826375522868524</v>
      </c>
      <c r="G28" s="42">
        <v>3478</v>
      </c>
      <c r="H28" s="114">
        <v>1.3730754046585081</v>
      </c>
      <c r="J28" s="42">
        <v>2922</v>
      </c>
      <c r="K28" s="114">
        <v>5.7779008146800601</v>
      </c>
      <c r="M28" s="42">
        <v>8903</v>
      </c>
      <c r="N28" s="114">
        <v>38.825171165670923</v>
      </c>
    </row>
    <row r="29" spans="2:14">
      <c r="B29" s="111" t="s">
        <v>105</v>
      </c>
      <c r="D29" s="42">
        <v>2485</v>
      </c>
      <c r="E29" s="114">
        <v>2.9736618521665248</v>
      </c>
      <c r="G29" s="42">
        <v>1375</v>
      </c>
      <c r="H29" s="114">
        <v>1.9063067559511431</v>
      </c>
      <c r="J29" s="42">
        <v>458</v>
      </c>
      <c r="K29" s="114">
        <v>5.194510604514007</v>
      </c>
      <c r="M29" s="42">
        <v>652</v>
      </c>
      <c r="N29" s="114">
        <v>24.87600152613506</v>
      </c>
    </row>
    <row r="30" spans="2:14">
      <c r="B30" s="115" t="s">
        <v>106</v>
      </c>
      <c r="D30" s="44">
        <v>3332</v>
      </c>
      <c r="E30" s="118">
        <v>3.8269378754292669</v>
      </c>
      <c r="G30" s="44">
        <v>1778</v>
      </c>
      <c r="H30" s="118">
        <v>2.338612090282528</v>
      </c>
      <c r="J30" s="44">
        <v>629</v>
      </c>
      <c r="K30" s="118">
        <v>7.3046103820694457</v>
      </c>
      <c r="M30" s="44">
        <v>925</v>
      </c>
      <c r="N30" s="118">
        <v>38.097199341021422</v>
      </c>
    </row>
    <row r="31" spans="2:14" ht="8" customHeight="1"/>
    <row r="32" spans="2:14">
      <c r="B32" s="119" t="s">
        <v>49</v>
      </c>
      <c r="D32" s="120">
        <v>2283334</v>
      </c>
      <c r="E32" s="123">
        <v>4.6476962146682999</v>
      </c>
      <c r="G32" s="120">
        <v>597506</v>
      </c>
      <c r="H32" s="123">
        <v>1.534046294407819</v>
      </c>
      <c r="J32" s="120">
        <v>491496</v>
      </c>
      <c r="K32" s="123">
        <v>6.8763569198259216</v>
      </c>
      <c r="M32" s="120">
        <v>1194332</v>
      </c>
      <c r="N32" s="123">
        <v>39.403854103740578</v>
      </c>
    </row>
    <row r="34" spans="2:14">
      <c r="B34" s="221" t="s">
        <v>125</v>
      </c>
      <c r="C34" s="202"/>
      <c r="D34" s="202"/>
      <c r="E34" s="202"/>
      <c r="F34" s="202"/>
      <c r="G34" s="202"/>
      <c r="H34" s="202"/>
      <c r="I34" s="202"/>
      <c r="J34" s="202"/>
      <c r="K34" s="202"/>
      <c r="L34" s="202"/>
      <c r="M34" s="202"/>
      <c r="N34" s="202"/>
    </row>
  </sheetData>
  <mergeCells count="19">
    <mergeCell ref="A4:N4"/>
    <mergeCell ref="M9:M10"/>
    <mergeCell ref="B7:B10"/>
    <mergeCell ref="J8:K8"/>
    <mergeCell ref="B5:N5"/>
    <mergeCell ref="B34:N34"/>
    <mergeCell ref="H9:H10"/>
    <mergeCell ref="D7:E8"/>
    <mergeCell ref="J9:J10"/>
    <mergeCell ref="G8:H8"/>
    <mergeCell ref="E9:E10"/>
    <mergeCell ref="G7:H7"/>
    <mergeCell ref="M7:N7"/>
    <mergeCell ref="D9:D10"/>
    <mergeCell ref="N9:N10"/>
    <mergeCell ref="J7:K7"/>
    <mergeCell ref="M8:N8"/>
    <mergeCell ref="G9:G10"/>
    <mergeCell ref="K9:K10"/>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6:T7"/>
  <sheetViews>
    <sheetView showGridLines="0" workbookViewId="0"/>
  </sheetViews>
  <sheetFormatPr baseColWidth="10" defaultColWidth="8.7265625" defaultRowHeight="14.5"/>
  <sheetData>
    <row r="6" spans="1:20" ht="21">
      <c r="A6" s="201" t="s">
        <v>192</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N35"/>
  <sheetViews>
    <sheetView showGridLines="0" workbookViewId="0"/>
  </sheetViews>
  <sheetFormatPr baseColWidth="10" defaultColWidth="8.7265625" defaultRowHeight="14.5"/>
  <cols>
    <col min="1" max="1" width="2" customWidth="1"/>
  </cols>
  <sheetData>
    <row r="2" spans="2:14" ht="70" customHeight="1"/>
    <row r="3" spans="2:14" ht="15.5">
      <c r="B3" s="1" t="s">
        <v>26</v>
      </c>
    </row>
    <row r="5" spans="2:14" ht="25.5" customHeight="1">
      <c r="B5" s="1" t="s">
        <v>1</v>
      </c>
      <c r="N5" s="1" t="s">
        <v>2</v>
      </c>
    </row>
    <row r="7" spans="2:14">
      <c r="B7" s="2" t="s">
        <v>27</v>
      </c>
    </row>
    <row r="8" spans="2:14">
      <c r="B8" s="3" t="s">
        <v>28</v>
      </c>
    </row>
    <row r="9" spans="2:14">
      <c r="B9" s="3" t="s">
        <v>29</v>
      </c>
    </row>
    <row r="10" spans="2:14">
      <c r="B10" s="3" t="s">
        <v>30</v>
      </c>
    </row>
    <row r="11" spans="2:14">
      <c r="B11" s="3" t="s">
        <v>31</v>
      </c>
    </row>
    <row r="12" spans="2:14">
      <c r="B12" s="3" t="s">
        <v>32</v>
      </c>
    </row>
    <row r="13" spans="2:14">
      <c r="B13" s="3" t="s">
        <v>33</v>
      </c>
    </row>
    <row r="15" spans="2:14">
      <c r="B15" s="2" t="s">
        <v>34</v>
      </c>
    </row>
    <row r="16" spans="2:14">
      <c r="B16" s="3" t="s">
        <v>35</v>
      </c>
    </row>
    <row r="17" spans="2:2">
      <c r="B17" s="3" t="s">
        <v>36</v>
      </c>
    </row>
    <row r="18" spans="2:2">
      <c r="B18" s="3" t="s">
        <v>37</v>
      </c>
    </row>
    <row r="20" spans="2:2">
      <c r="B20" s="2" t="s">
        <v>38</v>
      </c>
    </row>
    <row r="21" spans="2:2">
      <c r="B21" s="3" t="s">
        <v>39</v>
      </c>
    </row>
    <row r="23" spans="2:2">
      <c r="B23" s="2" t="s">
        <v>40</v>
      </c>
    </row>
    <row r="24" spans="2:2">
      <c r="B24" s="3" t="s">
        <v>40</v>
      </c>
    </row>
    <row r="25" spans="2:2">
      <c r="B25" s="3" t="s">
        <v>41</v>
      </c>
    </row>
    <row r="27" spans="2:2">
      <c r="B27" s="2" t="s">
        <v>42</v>
      </c>
    </row>
    <row r="28" spans="2:2">
      <c r="B28" s="3" t="s">
        <v>42</v>
      </c>
    </row>
    <row r="29" spans="2:2">
      <c r="B29" s="3" t="s">
        <v>43</v>
      </c>
    </row>
    <row r="31" spans="2:2">
      <c r="B31" s="2" t="s">
        <v>44</v>
      </c>
    </row>
    <row r="32" spans="2:2">
      <c r="B32" s="3" t="s">
        <v>45</v>
      </c>
    </row>
    <row r="33" spans="2:2">
      <c r="B33" s="3" t="s">
        <v>46</v>
      </c>
    </row>
    <row r="34" spans="2:2">
      <c r="B34" s="3" t="s">
        <v>47</v>
      </c>
    </row>
    <row r="35" spans="2:2">
      <c r="B35" s="3" t="s">
        <v>48</v>
      </c>
    </row>
  </sheetData>
  <printOptions horizontalCentered="1" verticalCentered="1"/>
  <pageMargins left="0.27777777777777779" right="0.27777777777777779" top="0.27777777777777779" bottom="0.27777777777777779" header="0.1388888888888889" footer="0.1388888888888889"/>
  <pageSetup paperSize="9" scale="9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V35"/>
  <sheetViews>
    <sheetView showGridLines="0" workbookViewId="0"/>
  </sheetViews>
  <sheetFormatPr baseColWidth="10" defaultColWidth="8.7265625" defaultRowHeight="14.5"/>
  <cols>
    <col min="1" max="1" width="3" customWidth="1"/>
    <col min="2" max="2" width="34" customWidth="1"/>
    <col min="3" max="3" width="0.36328125" customWidth="1"/>
    <col min="4" max="4" width="14" customWidth="1"/>
    <col min="5" max="5" width="0.36328125" customWidth="1"/>
    <col min="6" max="7" width="14" customWidth="1"/>
    <col min="8" max="8" width="0.3632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s>
  <sheetData>
    <row r="1" spans="1:22" ht="14.5" customHeight="1"/>
    <row r="2" spans="1:22" ht="14.5" customHeight="1"/>
    <row r="3" spans="1:22" ht="32.5" customHeight="1"/>
    <row r="4" spans="1:22" ht="19.5" customHeight="1">
      <c r="A4" s="201" t="s">
        <v>193</v>
      </c>
      <c r="B4" s="202"/>
      <c r="C4" s="202"/>
      <c r="D4" s="202"/>
      <c r="E4" s="202"/>
      <c r="F4" s="202"/>
      <c r="G4" s="202"/>
      <c r="H4" s="202"/>
      <c r="I4" s="202"/>
      <c r="J4" s="202"/>
      <c r="K4" s="202"/>
      <c r="L4" s="202"/>
      <c r="M4" s="202"/>
      <c r="N4" s="202"/>
      <c r="O4" s="202"/>
      <c r="P4" s="202"/>
      <c r="Q4" s="202"/>
      <c r="R4" s="202"/>
      <c r="S4" s="202"/>
      <c r="T4" s="202"/>
      <c r="U4" s="202"/>
      <c r="V4" s="202"/>
    </row>
    <row r="5" spans="1:22" ht="16" customHeight="1">
      <c r="B5" s="203" t="s">
        <v>113</v>
      </c>
      <c r="C5" s="202"/>
      <c r="D5" s="202"/>
      <c r="E5" s="202"/>
      <c r="F5" s="202"/>
      <c r="G5" s="202"/>
      <c r="H5" s="202"/>
      <c r="I5" s="202"/>
      <c r="J5" s="202"/>
      <c r="K5" s="202"/>
      <c r="L5" s="202"/>
      <c r="M5" s="202"/>
      <c r="N5" s="202"/>
      <c r="O5" s="202"/>
      <c r="P5" s="202"/>
      <c r="Q5" s="202"/>
      <c r="R5" s="202"/>
      <c r="S5" s="202"/>
      <c r="T5" s="202"/>
      <c r="U5" s="202"/>
      <c r="V5" s="202"/>
    </row>
    <row r="6" spans="1:22" ht="6" customHeight="1"/>
    <row r="7" spans="1:22" ht="7.5" customHeight="1">
      <c r="B7" s="241" t="s">
        <v>114</v>
      </c>
      <c r="D7" s="228" t="s">
        <v>194</v>
      </c>
      <c r="E7" s="5"/>
      <c r="F7" s="5"/>
      <c r="G7" s="5"/>
      <c r="H7" s="5"/>
      <c r="I7" s="5"/>
      <c r="J7" s="5"/>
      <c r="K7" s="5"/>
      <c r="L7" s="5"/>
      <c r="M7" s="5"/>
      <c r="N7" s="5"/>
      <c r="O7" s="5"/>
      <c r="P7" s="5"/>
      <c r="Q7" s="5"/>
      <c r="R7" s="5"/>
      <c r="S7" s="5"/>
      <c r="T7" s="5"/>
      <c r="U7" s="5"/>
      <c r="V7" s="6"/>
    </row>
    <row r="8" spans="1:22" ht="15" customHeight="1">
      <c r="B8" s="223"/>
      <c r="D8" s="243"/>
      <c r="E8" s="9"/>
      <c r="F8" s="219" t="s">
        <v>195</v>
      </c>
      <c r="G8" s="206"/>
      <c r="H8" s="9"/>
      <c r="I8" s="219" t="s">
        <v>196</v>
      </c>
      <c r="J8" s="206"/>
      <c r="K8" s="246" t="s">
        <v>149</v>
      </c>
      <c r="L8" s="202"/>
      <c r="M8" s="202"/>
      <c r="N8" s="202"/>
      <c r="O8" s="202"/>
      <c r="P8" s="202"/>
      <c r="Q8" s="202"/>
      <c r="R8" s="202"/>
      <c r="S8" s="202"/>
      <c r="T8" s="202"/>
      <c r="U8" s="202"/>
      <c r="V8" s="213"/>
    </row>
    <row r="9" spans="1:22" ht="25.5" customHeight="1">
      <c r="B9" s="223"/>
      <c r="D9" s="218"/>
      <c r="E9" s="9"/>
      <c r="F9" s="207"/>
      <c r="G9" s="209"/>
      <c r="H9" s="9"/>
      <c r="I9" s="207"/>
      <c r="J9" s="209"/>
      <c r="K9" s="245" t="s">
        <v>150</v>
      </c>
      <c r="L9" s="211"/>
      <c r="M9" s="245" t="s">
        <v>151</v>
      </c>
      <c r="N9" s="211"/>
      <c r="O9" s="245" t="s">
        <v>152</v>
      </c>
      <c r="P9" s="211"/>
      <c r="Q9" s="245" t="s">
        <v>153</v>
      </c>
      <c r="R9" s="211"/>
      <c r="S9" s="245" t="s">
        <v>154</v>
      </c>
      <c r="T9" s="211"/>
      <c r="U9" s="245" t="s">
        <v>155</v>
      </c>
      <c r="V9" s="211"/>
    </row>
    <row r="10" spans="1:22" ht="39" customHeight="1">
      <c r="B10" s="231"/>
      <c r="D10" s="247" t="s">
        <v>119</v>
      </c>
      <c r="E10" s="10"/>
      <c r="F10" s="242" t="s">
        <v>119</v>
      </c>
      <c r="G10" s="242" t="s">
        <v>197</v>
      </c>
      <c r="H10" s="10"/>
      <c r="I10" s="242" t="s">
        <v>119</v>
      </c>
      <c r="J10" s="242" t="s">
        <v>197</v>
      </c>
      <c r="K10" s="242" t="s">
        <v>119</v>
      </c>
      <c r="L10" s="242" t="s">
        <v>157</v>
      </c>
      <c r="M10" s="242" t="s">
        <v>119</v>
      </c>
      <c r="N10" s="242" t="s">
        <v>157</v>
      </c>
      <c r="O10" s="242" t="s">
        <v>119</v>
      </c>
      <c r="P10" s="242" t="s">
        <v>157</v>
      </c>
      <c r="Q10" s="242" t="s">
        <v>119</v>
      </c>
      <c r="R10" s="242" t="s">
        <v>157</v>
      </c>
      <c r="S10" s="242" t="s">
        <v>119</v>
      </c>
      <c r="T10" s="242" t="s">
        <v>157</v>
      </c>
      <c r="U10" s="242" t="s">
        <v>119</v>
      </c>
      <c r="V10" s="248" t="s">
        <v>157</v>
      </c>
    </row>
    <row r="11" spans="1:22" ht="8.5" customHeight="1"/>
    <row r="12" spans="1:22">
      <c r="B12" s="107" t="s">
        <v>88</v>
      </c>
      <c r="D12" s="130">
        <v>450182</v>
      </c>
      <c r="F12" s="40">
        <v>4027</v>
      </c>
      <c r="G12" s="110">
        <v>0.89452710237192945</v>
      </c>
      <c r="I12" s="40">
        <v>3251</v>
      </c>
      <c r="J12" s="110">
        <v>0.72215237392876652</v>
      </c>
      <c r="K12" s="40">
        <v>2862</v>
      </c>
      <c r="L12" s="109">
        <v>88.034450938172867</v>
      </c>
      <c r="M12" s="108">
        <v>42</v>
      </c>
      <c r="N12" s="109">
        <v>1.291910181482621</v>
      </c>
      <c r="O12" s="108">
        <v>1</v>
      </c>
      <c r="P12" s="109">
        <v>3.075976622577669E-2</v>
      </c>
      <c r="Q12" s="108">
        <v>294</v>
      </c>
      <c r="R12" s="109">
        <v>9.0433712703783442</v>
      </c>
      <c r="S12" s="108">
        <v>2</v>
      </c>
      <c r="T12" s="109">
        <v>6.1519532451553373E-2</v>
      </c>
      <c r="U12" s="108">
        <v>50</v>
      </c>
      <c r="V12" s="110">
        <v>1.537988311288834</v>
      </c>
    </row>
    <row r="13" spans="1:22">
      <c r="B13" s="111" t="s">
        <v>89</v>
      </c>
      <c r="D13" s="131">
        <v>59360</v>
      </c>
      <c r="F13" s="42">
        <v>1158</v>
      </c>
      <c r="G13" s="114">
        <v>1.950808625336927</v>
      </c>
      <c r="I13" s="42">
        <v>610</v>
      </c>
      <c r="J13" s="114">
        <v>1.027628032345014</v>
      </c>
      <c r="K13" s="42">
        <v>585</v>
      </c>
      <c r="L13" s="113">
        <v>95.901639344262293</v>
      </c>
      <c r="M13" s="112">
        <v>13</v>
      </c>
      <c r="N13" s="113">
        <v>2.1311475409836058</v>
      </c>
      <c r="O13" s="112">
        <v>0</v>
      </c>
      <c r="P13" s="113">
        <v>0</v>
      </c>
      <c r="Q13" s="112">
        <v>2</v>
      </c>
      <c r="R13" s="113">
        <v>0.32786885245901642</v>
      </c>
      <c r="S13" s="112">
        <v>0</v>
      </c>
      <c r="T13" s="113">
        <v>0</v>
      </c>
      <c r="U13" s="112">
        <v>10</v>
      </c>
      <c r="V13" s="114">
        <v>1.639344262295082</v>
      </c>
    </row>
    <row r="14" spans="1:22">
      <c r="B14" s="111" t="s">
        <v>90</v>
      </c>
      <c r="D14" s="131">
        <v>44389</v>
      </c>
      <c r="F14" s="42">
        <v>822</v>
      </c>
      <c r="G14" s="114">
        <v>1.8518101331410941</v>
      </c>
      <c r="I14" s="42">
        <v>420</v>
      </c>
      <c r="J14" s="114">
        <v>0.94618035999909889</v>
      </c>
      <c r="K14" s="42">
        <v>388</v>
      </c>
      <c r="L14" s="113">
        <v>92.38095238095238</v>
      </c>
      <c r="M14" s="112">
        <v>1</v>
      </c>
      <c r="N14" s="113">
        <v>0.23809523809523811</v>
      </c>
      <c r="O14" s="112">
        <v>0</v>
      </c>
      <c r="P14" s="113">
        <v>0</v>
      </c>
      <c r="Q14" s="112">
        <v>2</v>
      </c>
      <c r="R14" s="113">
        <v>0.47619047619047622</v>
      </c>
      <c r="S14" s="112">
        <v>0</v>
      </c>
      <c r="T14" s="113">
        <v>0</v>
      </c>
      <c r="U14" s="112">
        <v>29</v>
      </c>
      <c r="V14" s="114">
        <v>6.9047619047619051</v>
      </c>
    </row>
    <row r="15" spans="1:22">
      <c r="B15" s="111" t="s">
        <v>91</v>
      </c>
      <c r="D15" s="131">
        <v>49148</v>
      </c>
      <c r="F15" s="42">
        <v>1168</v>
      </c>
      <c r="G15" s="114">
        <v>2.3764954830308449</v>
      </c>
      <c r="I15" s="42">
        <v>416</v>
      </c>
      <c r="J15" s="114">
        <v>0.84642304875071206</v>
      </c>
      <c r="K15" s="42">
        <v>393</v>
      </c>
      <c r="L15" s="113">
        <v>94.47115384615384</v>
      </c>
      <c r="M15" s="112">
        <v>16</v>
      </c>
      <c r="N15" s="113">
        <v>3.8461538461538458</v>
      </c>
      <c r="O15" s="112">
        <v>0</v>
      </c>
      <c r="P15" s="113">
        <v>0</v>
      </c>
      <c r="Q15" s="112">
        <v>0</v>
      </c>
      <c r="R15" s="113">
        <v>0</v>
      </c>
      <c r="S15" s="112">
        <v>5</v>
      </c>
      <c r="T15" s="113">
        <v>1.2019230769230771</v>
      </c>
      <c r="U15" s="112">
        <v>2</v>
      </c>
      <c r="V15" s="114">
        <v>0.48076923076923078</v>
      </c>
    </row>
    <row r="16" spans="1:22">
      <c r="B16" s="111" t="s">
        <v>92</v>
      </c>
      <c r="D16" s="131">
        <v>84811</v>
      </c>
      <c r="F16" s="42">
        <v>2171</v>
      </c>
      <c r="G16" s="114">
        <v>2.5598094586787088</v>
      </c>
      <c r="I16" s="42">
        <v>736</v>
      </c>
      <c r="J16" s="114">
        <v>0.86781195835445879</v>
      </c>
      <c r="K16" s="42">
        <v>630</v>
      </c>
      <c r="L16" s="113">
        <v>85.597826086956516</v>
      </c>
      <c r="M16" s="112">
        <v>5</v>
      </c>
      <c r="N16" s="113">
        <v>0.67934782608695654</v>
      </c>
      <c r="O16" s="112">
        <v>0</v>
      </c>
      <c r="P16" s="113">
        <v>0</v>
      </c>
      <c r="Q16" s="112">
        <v>52</v>
      </c>
      <c r="R16" s="113">
        <v>7.0652173913043477</v>
      </c>
      <c r="S16" s="112">
        <v>26</v>
      </c>
      <c r="T16" s="113">
        <v>3.5326086956521738</v>
      </c>
      <c r="U16" s="112">
        <v>23</v>
      </c>
      <c r="V16" s="114">
        <v>3.125</v>
      </c>
    </row>
    <row r="17" spans="2:22">
      <c r="B17" s="111" t="s">
        <v>93</v>
      </c>
      <c r="D17" s="131">
        <v>25562</v>
      </c>
      <c r="F17" s="42">
        <v>245</v>
      </c>
      <c r="G17" s="114">
        <v>0.9584539550895862</v>
      </c>
      <c r="I17" s="42">
        <v>216</v>
      </c>
      <c r="J17" s="114">
        <v>0.84500430326265552</v>
      </c>
      <c r="K17" s="42">
        <v>200</v>
      </c>
      <c r="L17" s="113">
        <v>92.592592592592595</v>
      </c>
      <c r="M17" s="112">
        <v>8</v>
      </c>
      <c r="N17" s="113">
        <v>3.7037037037037028</v>
      </c>
      <c r="O17" s="112">
        <v>0</v>
      </c>
      <c r="P17" s="113">
        <v>0</v>
      </c>
      <c r="Q17" s="112">
        <v>3</v>
      </c>
      <c r="R17" s="113">
        <v>1.3888888888888891</v>
      </c>
      <c r="S17" s="112">
        <v>0</v>
      </c>
      <c r="T17" s="113">
        <v>0</v>
      </c>
      <c r="U17" s="112">
        <v>5</v>
      </c>
      <c r="V17" s="114">
        <v>2.3148148148148149</v>
      </c>
    </row>
    <row r="18" spans="2:22">
      <c r="B18" s="111" t="s">
        <v>95</v>
      </c>
      <c r="D18" s="131">
        <v>102187</v>
      </c>
      <c r="F18" s="42">
        <v>1214</v>
      </c>
      <c r="G18" s="114">
        <v>1.1880180453482341</v>
      </c>
      <c r="I18" s="42">
        <v>995</v>
      </c>
      <c r="J18" s="114">
        <v>0.97370507011655094</v>
      </c>
      <c r="K18" s="42">
        <v>888</v>
      </c>
      <c r="L18" s="113">
        <v>89.246231155778901</v>
      </c>
      <c r="M18" s="112">
        <v>25</v>
      </c>
      <c r="N18" s="113">
        <v>2.512562814070352</v>
      </c>
      <c r="O18" s="112">
        <v>6</v>
      </c>
      <c r="P18" s="113">
        <v>0.60301507537688437</v>
      </c>
      <c r="Q18" s="112">
        <v>12</v>
      </c>
      <c r="R18" s="113">
        <v>1.206030150753769</v>
      </c>
      <c r="S18" s="112">
        <v>0</v>
      </c>
      <c r="T18" s="113">
        <v>0</v>
      </c>
      <c r="U18" s="112">
        <v>64</v>
      </c>
      <c r="V18" s="114">
        <v>6.4321608040201008</v>
      </c>
    </row>
    <row r="19" spans="2:22">
      <c r="B19" s="111" t="s">
        <v>94</v>
      </c>
      <c r="D19" s="131">
        <v>158131</v>
      </c>
      <c r="F19" s="42">
        <v>1642</v>
      </c>
      <c r="G19" s="114">
        <v>1.038379571368043</v>
      </c>
      <c r="I19" s="42">
        <v>1392</v>
      </c>
      <c r="J19" s="114">
        <v>0.88028280349836541</v>
      </c>
      <c r="K19" s="42">
        <v>1313</v>
      </c>
      <c r="L19" s="113">
        <v>94.324712643678168</v>
      </c>
      <c r="M19" s="112">
        <v>31</v>
      </c>
      <c r="N19" s="113">
        <v>2.2270114942528738</v>
      </c>
      <c r="O19" s="112">
        <v>0</v>
      </c>
      <c r="P19" s="113">
        <v>0</v>
      </c>
      <c r="Q19" s="112">
        <v>2</v>
      </c>
      <c r="R19" s="113">
        <v>0.14367816091954019</v>
      </c>
      <c r="S19" s="112">
        <v>0</v>
      </c>
      <c r="T19" s="113">
        <v>0</v>
      </c>
      <c r="U19" s="112">
        <v>46</v>
      </c>
      <c r="V19" s="114">
        <v>3.304597701149425</v>
      </c>
    </row>
    <row r="20" spans="2:22">
      <c r="B20" s="111" t="s">
        <v>96</v>
      </c>
      <c r="D20" s="131">
        <v>392779</v>
      </c>
      <c r="F20" s="42">
        <v>8129</v>
      </c>
      <c r="G20" s="114">
        <v>2.0696116645747349</v>
      </c>
      <c r="I20" s="42">
        <v>3878</v>
      </c>
      <c r="J20" s="114">
        <v>0.98732366037899177</v>
      </c>
      <c r="K20" s="42">
        <v>2737</v>
      </c>
      <c r="L20" s="113">
        <v>70.577617328519864</v>
      </c>
      <c r="M20" s="112">
        <v>52</v>
      </c>
      <c r="N20" s="113">
        <v>1.340897369778236</v>
      </c>
      <c r="O20" s="112">
        <v>743</v>
      </c>
      <c r="P20" s="113">
        <v>19.159360495100572</v>
      </c>
      <c r="Q20" s="112">
        <v>3</v>
      </c>
      <c r="R20" s="113">
        <v>7.735946364105209E-2</v>
      </c>
      <c r="S20" s="112">
        <v>52</v>
      </c>
      <c r="T20" s="113">
        <v>1.340897369778236</v>
      </c>
      <c r="U20" s="112">
        <v>291</v>
      </c>
      <c r="V20" s="114">
        <v>7.5038679731820528</v>
      </c>
    </row>
    <row r="21" spans="2:22">
      <c r="B21" s="111" t="s">
        <v>97</v>
      </c>
      <c r="D21" s="131">
        <v>226065</v>
      </c>
      <c r="F21" s="42">
        <v>3136</v>
      </c>
      <c r="G21" s="114">
        <v>1.3872116426691441</v>
      </c>
      <c r="I21" s="42">
        <v>1905</v>
      </c>
      <c r="J21" s="114">
        <v>0.84267799084334161</v>
      </c>
      <c r="K21" s="42">
        <v>1738</v>
      </c>
      <c r="L21" s="113">
        <v>91.233595800524938</v>
      </c>
      <c r="M21" s="112">
        <v>60</v>
      </c>
      <c r="N21" s="113">
        <v>3.1496062992125982</v>
      </c>
      <c r="O21" s="112">
        <v>0</v>
      </c>
      <c r="P21" s="113">
        <v>0</v>
      </c>
      <c r="Q21" s="112">
        <v>22</v>
      </c>
      <c r="R21" s="113">
        <v>1.1548556430446191</v>
      </c>
      <c r="S21" s="112">
        <v>65</v>
      </c>
      <c r="T21" s="113">
        <v>3.4120734908136479</v>
      </c>
      <c r="U21" s="112">
        <v>20</v>
      </c>
      <c r="V21" s="114">
        <v>1.049868766404199</v>
      </c>
    </row>
    <row r="22" spans="2:22">
      <c r="B22" s="111" t="s">
        <v>98</v>
      </c>
      <c r="D22" s="131">
        <v>58814</v>
      </c>
      <c r="F22" s="42">
        <v>1013</v>
      </c>
      <c r="G22" s="114">
        <v>1.722379025402115</v>
      </c>
      <c r="I22" s="42">
        <v>571</v>
      </c>
      <c r="J22" s="114">
        <v>0.97085727887917839</v>
      </c>
      <c r="K22" s="42">
        <v>479</v>
      </c>
      <c r="L22" s="113">
        <v>83.887915936952723</v>
      </c>
      <c r="M22" s="112">
        <v>9</v>
      </c>
      <c r="N22" s="113">
        <v>1.576182136602452</v>
      </c>
      <c r="O22" s="112">
        <v>0</v>
      </c>
      <c r="P22" s="113">
        <v>0</v>
      </c>
      <c r="Q22" s="112">
        <v>4</v>
      </c>
      <c r="R22" s="113">
        <v>0.70052539404553416</v>
      </c>
      <c r="S22" s="112">
        <v>0</v>
      </c>
      <c r="T22" s="113">
        <v>0</v>
      </c>
      <c r="U22" s="112">
        <v>79</v>
      </c>
      <c r="V22" s="114">
        <v>13.8353765323993</v>
      </c>
    </row>
    <row r="23" spans="2:22">
      <c r="B23" s="111" t="s">
        <v>99</v>
      </c>
      <c r="D23" s="131">
        <v>103546</v>
      </c>
      <c r="F23" s="42">
        <v>1810</v>
      </c>
      <c r="G23" s="114">
        <v>1.7480153748092639</v>
      </c>
      <c r="I23" s="42">
        <v>967</v>
      </c>
      <c r="J23" s="114">
        <v>0.93388445714947954</v>
      </c>
      <c r="K23" s="42">
        <v>947</v>
      </c>
      <c r="L23" s="113">
        <v>97.931747673216137</v>
      </c>
      <c r="M23" s="112">
        <v>18</v>
      </c>
      <c r="N23" s="113">
        <v>1.8614270941054809</v>
      </c>
      <c r="O23" s="112">
        <v>0</v>
      </c>
      <c r="P23" s="113">
        <v>0</v>
      </c>
      <c r="Q23" s="112">
        <v>2</v>
      </c>
      <c r="R23" s="113">
        <v>0.20682523267838679</v>
      </c>
      <c r="S23" s="112">
        <v>0</v>
      </c>
      <c r="T23" s="113">
        <v>0</v>
      </c>
      <c r="U23" s="112">
        <v>0</v>
      </c>
      <c r="V23" s="114">
        <v>0</v>
      </c>
    </row>
    <row r="24" spans="2:22">
      <c r="B24" s="111" t="s">
        <v>100</v>
      </c>
      <c r="D24" s="131">
        <v>290810</v>
      </c>
      <c r="F24" s="42">
        <v>5648</v>
      </c>
      <c r="G24" s="114">
        <v>1.942161548777553</v>
      </c>
      <c r="I24" s="42">
        <v>2619</v>
      </c>
      <c r="J24" s="114">
        <v>0.9005880127918573</v>
      </c>
      <c r="K24" s="42">
        <v>1915</v>
      </c>
      <c r="L24" s="113">
        <v>73.119511263841162</v>
      </c>
      <c r="M24" s="112">
        <v>114</v>
      </c>
      <c r="N24" s="113">
        <v>4.3528064146620844</v>
      </c>
      <c r="O24" s="112">
        <v>0</v>
      </c>
      <c r="P24" s="113">
        <v>0</v>
      </c>
      <c r="Q24" s="112">
        <v>24</v>
      </c>
      <c r="R24" s="113">
        <v>0.91638029782359687</v>
      </c>
      <c r="S24" s="112">
        <v>0</v>
      </c>
      <c r="T24" s="113">
        <v>0</v>
      </c>
      <c r="U24" s="112">
        <v>566</v>
      </c>
      <c r="V24" s="114">
        <v>21.611302023673161</v>
      </c>
    </row>
    <row r="25" spans="2:22">
      <c r="B25" s="111" t="s">
        <v>101</v>
      </c>
      <c r="D25" s="131">
        <v>70139</v>
      </c>
      <c r="F25" s="42">
        <v>1270</v>
      </c>
      <c r="G25" s="114">
        <v>1.81069020088681</v>
      </c>
      <c r="I25" s="42">
        <v>612</v>
      </c>
      <c r="J25" s="114">
        <v>0.87255307318325048</v>
      </c>
      <c r="K25" s="42">
        <v>439</v>
      </c>
      <c r="L25" s="113">
        <v>71.732026143790847</v>
      </c>
      <c r="M25" s="112">
        <v>6</v>
      </c>
      <c r="N25" s="113">
        <v>0.98039215686274506</v>
      </c>
      <c r="O25" s="112">
        <v>9</v>
      </c>
      <c r="P25" s="113">
        <v>1.470588235294118</v>
      </c>
      <c r="Q25" s="112">
        <v>98</v>
      </c>
      <c r="R25" s="113">
        <v>16.01307189542484</v>
      </c>
      <c r="S25" s="112">
        <v>21</v>
      </c>
      <c r="T25" s="113">
        <v>3.4313725490196081</v>
      </c>
      <c r="U25" s="112">
        <v>39</v>
      </c>
      <c r="V25" s="114">
        <v>6.3725490196078427</v>
      </c>
    </row>
    <row r="26" spans="2:22">
      <c r="B26" s="111" t="s">
        <v>102</v>
      </c>
      <c r="D26" s="131">
        <v>24208</v>
      </c>
      <c r="F26" s="42">
        <v>364</v>
      </c>
      <c r="G26" s="114">
        <v>1.50363516192994</v>
      </c>
      <c r="I26" s="42">
        <v>236</v>
      </c>
      <c r="J26" s="114">
        <v>0.97488433575677469</v>
      </c>
      <c r="K26" s="42">
        <v>234</v>
      </c>
      <c r="L26" s="113">
        <v>99.152542372881356</v>
      </c>
      <c r="M26" s="112">
        <v>2</v>
      </c>
      <c r="N26" s="113">
        <v>0.84745762711864403</v>
      </c>
      <c r="O26" s="112">
        <v>0</v>
      </c>
      <c r="P26" s="113">
        <v>0</v>
      </c>
      <c r="Q26" s="112">
        <v>0</v>
      </c>
      <c r="R26" s="113">
        <v>0</v>
      </c>
      <c r="S26" s="112">
        <v>0</v>
      </c>
      <c r="T26" s="113">
        <v>0</v>
      </c>
      <c r="U26" s="112">
        <v>0</v>
      </c>
      <c r="V26" s="114">
        <v>0</v>
      </c>
    </row>
    <row r="27" spans="2:22">
      <c r="B27" s="111" t="s">
        <v>103</v>
      </c>
      <c r="D27" s="131">
        <v>122083</v>
      </c>
      <c r="F27" s="42">
        <v>1737</v>
      </c>
      <c r="G27" s="114">
        <v>1.4228025195973231</v>
      </c>
      <c r="I27" s="42">
        <v>1098</v>
      </c>
      <c r="J27" s="114">
        <v>0.89938812119623524</v>
      </c>
      <c r="K27" s="42">
        <v>1028</v>
      </c>
      <c r="L27" s="113">
        <v>93.624772313296901</v>
      </c>
      <c r="M27" s="112">
        <v>36</v>
      </c>
      <c r="N27" s="113">
        <v>3.278688524590164</v>
      </c>
      <c r="O27" s="112">
        <v>0</v>
      </c>
      <c r="P27" s="113">
        <v>0</v>
      </c>
      <c r="Q27" s="112">
        <v>8</v>
      </c>
      <c r="R27" s="113">
        <v>0.72859744990892528</v>
      </c>
      <c r="S27" s="112">
        <v>22</v>
      </c>
      <c r="T27" s="113">
        <v>2.003642987249544</v>
      </c>
      <c r="U27" s="112">
        <v>4</v>
      </c>
      <c r="V27" s="114">
        <v>0.36429872495446258</v>
      </c>
    </row>
    <row r="28" spans="2:22">
      <c r="B28" s="111" t="s">
        <v>104</v>
      </c>
      <c r="D28" s="131">
        <v>15303</v>
      </c>
      <c r="F28" s="42">
        <v>335</v>
      </c>
      <c r="G28" s="114">
        <v>2.189113245768803</v>
      </c>
      <c r="I28" s="42">
        <v>225</v>
      </c>
      <c r="J28" s="114">
        <v>1.470299941188002</v>
      </c>
      <c r="K28" s="42">
        <v>50</v>
      </c>
      <c r="L28" s="113">
        <v>22.222222222222221</v>
      </c>
      <c r="M28" s="112">
        <v>6</v>
      </c>
      <c r="N28" s="113">
        <v>2.666666666666667</v>
      </c>
      <c r="O28" s="112">
        <v>120</v>
      </c>
      <c r="P28" s="113">
        <v>53.333333333333343</v>
      </c>
      <c r="Q28" s="112">
        <v>0</v>
      </c>
      <c r="R28" s="113">
        <v>0</v>
      </c>
      <c r="S28" s="112">
        <v>0</v>
      </c>
      <c r="T28" s="113">
        <v>0</v>
      </c>
      <c r="U28" s="112">
        <v>49</v>
      </c>
      <c r="V28" s="114">
        <v>21.777777777777779</v>
      </c>
    </row>
    <row r="29" spans="2:22">
      <c r="B29" s="111" t="s">
        <v>105</v>
      </c>
      <c r="D29" s="131">
        <v>2485</v>
      </c>
      <c r="F29" s="42">
        <v>21</v>
      </c>
      <c r="G29" s="114">
        <v>0.84507042253521114</v>
      </c>
      <c r="I29" s="42">
        <v>23</v>
      </c>
      <c r="J29" s="114">
        <v>0.92555331991951706</v>
      </c>
      <c r="K29" s="42">
        <v>10</v>
      </c>
      <c r="L29" s="113">
        <v>43.478260869565219</v>
      </c>
      <c r="M29" s="112">
        <v>0</v>
      </c>
      <c r="N29" s="113">
        <v>0</v>
      </c>
      <c r="O29" s="112">
        <v>2</v>
      </c>
      <c r="P29" s="113">
        <v>8.695652173913043</v>
      </c>
      <c r="Q29" s="112">
        <v>7</v>
      </c>
      <c r="R29" s="113">
        <v>30.434782608695659</v>
      </c>
      <c r="S29" s="112">
        <v>0</v>
      </c>
      <c r="T29" s="113">
        <v>0</v>
      </c>
      <c r="U29" s="112">
        <v>4</v>
      </c>
      <c r="V29" s="114">
        <v>17.39130434782609</v>
      </c>
    </row>
    <row r="30" spans="2:22">
      <c r="B30" s="115" t="s">
        <v>106</v>
      </c>
      <c r="D30" s="132">
        <v>3332</v>
      </c>
      <c r="F30" s="44">
        <v>43</v>
      </c>
      <c r="G30" s="118">
        <v>1.290516206482593</v>
      </c>
      <c r="I30" s="44">
        <v>25</v>
      </c>
      <c r="J30" s="118">
        <v>0.75030012004801916</v>
      </c>
      <c r="K30" s="44">
        <v>15</v>
      </c>
      <c r="L30" s="117">
        <v>60</v>
      </c>
      <c r="M30" s="116">
        <v>3</v>
      </c>
      <c r="N30" s="117">
        <v>12</v>
      </c>
      <c r="O30" s="116">
        <v>0</v>
      </c>
      <c r="P30" s="117">
        <v>0</v>
      </c>
      <c r="Q30" s="116">
        <v>7</v>
      </c>
      <c r="R30" s="117">
        <v>28</v>
      </c>
      <c r="S30" s="116">
        <v>0</v>
      </c>
      <c r="T30" s="117">
        <v>0</v>
      </c>
      <c r="U30" s="116">
        <v>0</v>
      </c>
      <c r="V30" s="118">
        <v>0</v>
      </c>
    </row>
    <row r="31" spans="2:22" ht="8" customHeight="1"/>
    <row r="32" spans="2:22">
      <c r="B32" s="119" t="s">
        <v>49</v>
      </c>
      <c r="D32" s="133">
        <v>2283334</v>
      </c>
      <c r="F32" s="120">
        <v>35953</v>
      </c>
      <c r="G32" s="123">
        <v>1.5745834818734361</v>
      </c>
      <c r="I32" s="120">
        <v>20195</v>
      </c>
      <c r="J32" s="123">
        <v>0.88445229651027846</v>
      </c>
      <c r="K32" s="120">
        <v>16851</v>
      </c>
      <c r="L32" s="122">
        <v>83.441445902451107</v>
      </c>
      <c r="M32" s="121">
        <v>447</v>
      </c>
      <c r="N32" s="122">
        <v>2.2134191631591982</v>
      </c>
      <c r="O32" s="121">
        <v>881</v>
      </c>
      <c r="P32" s="122">
        <v>4.3624659569200297</v>
      </c>
      <c r="Q32" s="121">
        <v>542</v>
      </c>
      <c r="R32" s="122">
        <v>2.683832631839564</v>
      </c>
      <c r="S32" s="121">
        <v>193</v>
      </c>
      <c r="T32" s="122">
        <v>0.95568209952958649</v>
      </c>
      <c r="U32" s="121">
        <v>1281</v>
      </c>
      <c r="V32" s="123">
        <v>6.3431542461005197</v>
      </c>
    </row>
    <row r="34" spans="2:22">
      <c r="B34" s="244" t="s">
        <v>158</v>
      </c>
      <c r="C34" s="202"/>
      <c r="D34" s="202"/>
      <c r="E34" s="202"/>
      <c r="F34" s="202"/>
      <c r="G34" s="202"/>
      <c r="H34" s="202"/>
      <c r="I34" s="202"/>
      <c r="J34" s="202"/>
      <c r="K34" s="202"/>
      <c r="L34" s="202"/>
      <c r="M34" s="202"/>
      <c r="N34" s="202"/>
      <c r="O34" s="202"/>
      <c r="P34" s="202"/>
      <c r="Q34" s="202"/>
      <c r="R34" s="202"/>
      <c r="S34" s="202"/>
      <c r="T34" s="202"/>
      <c r="U34" s="202"/>
      <c r="V34" s="202"/>
    </row>
    <row r="35" spans="2:22">
      <c r="B35" s="202"/>
      <c r="C35" s="202"/>
      <c r="D35" s="202"/>
      <c r="E35" s="202"/>
      <c r="F35" s="202"/>
      <c r="G35" s="202"/>
      <c r="H35" s="202"/>
      <c r="I35" s="202"/>
      <c r="J35" s="202"/>
      <c r="K35" s="202"/>
      <c r="L35" s="202"/>
      <c r="M35" s="202"/>
      <c r="N35" s="202"/>
      <c r="O35" s="202"/>
      <c r="P35" s="202"/>
      <c r="Q35" s="202"/>
      <c r="R35" s="202"/>
      <c r="S35" s="202"/>
      <c r="T35" s="202"/>
      <c r="U35" s="202"/>
      <c r="V35" s="202"/>
    </row>
  </sheetData>
  <mergeCells count="31">
    <mergeCell ref="A4:V4"/>
    <mergeCell ref="K10"/>
    <mergeCell ref="K8:V8"/>
    <mergeCell ref="O10"/>
    <mergeCell ref="D10"/>
    <mergeCell ref="F10"/>
    <mergeCell ref="J10"/>
    <mergeCell ref="P10"/>
    <mergeCell ref="R10"/>
    <mergeCell ref="B5:V5"/>
    <mergeCell ref="T10"/>
    <mergeCell ref="Q9:R9"/>
    <mergeCell ref="V10"/>
    <mergeCell ref="F8:G9"/>
    <mergeCell ref="U9:V9"/>
    <mergeCell ref="K9:L9"/>
    <mergeCell ref="G10"/>
    <mergeCell ref="M10"/>
    <mergeCell ref="Q10"/>
    <mergeCell ref="D7:D9"/>
    <mergeCell ref="B34:V35"/>
    <mergeCell ref="S10"/>
    <mergeCell ref="B7:B10"/>
    <mergeCell ref="L10"/>
    <mergeCell ref="N10"/>
    <mergeCell ref="I10"/>
    <mergeCell ref="I8:J9"/>
    <mergeCell ref="U10"/>
    <mergeCell ref="M9:N9"/>
    <mergeCell ref="O9:P9"/>
    <mergeCell ref="S9:T9"/>
  </mergeCells>
  <printOptions horizontalCentered="1" verticalCentered="1"/>
  <pageMargins left="0.27777777777777779" right="0.27777777777777779" top="0.27777777777777779" bottom="0.27777777777777779" header="0.1388888888888889" footer="0.1388888888888889"/>
  <pageSetup paperSize="9" scale="62"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AD43"/>
  <sheetViews>
    <sheetView showGridLines="0" workbookViewId="0"/>
  </sheetViews>
  <sheetFormatPr baseColWidth="10" defaultColWidth="8.7265625" defaultRowHeight="14.5"/>
  <cols>
    <col min="1" max="1" width="0.7265625" customWidth="1"/>
    <col min="3" max="3" width="0.7265625" customWidth="1"/>
    <col min="4" max="4" width="10" customWidth="1"/>
    <col min="7" max="7" width="0.7265625" customWidth="1"/>
    <col min="10" max="10" width="0.7265625" customWidth="1"/>
    <col min="13" max="13" width="0.7265625" customWidth="1"/>
    <col min="16" max="16" width="0.7265625" customWidth="1"/>
    <col min="19" max="19" width="0.7265625" customWidth="1"/>
    <col min="22" max="22" width="0.7265625" customWidth="1"/>
    <col min="25" max="25" width="0.7265625" customWidth="1"/>
    <col min="28" max="28" width="0.7265625" customWidth="1"/>
  </cols>
  <sheetData>
    <row r="2" spans="2:30" ht="49" customHeight="1"/>
    <row r="3" spans="2:30" ht="9" customHeight="1"/>
    <row r="4" spans="2:30" ht="21">
      <c r="B4" s="201" t="s">
        <v>198</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row>
    <row r="5" spans="2:30" ht="23"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2:30" ht="9" customHeight="1"/>
    <row r="7" spans="2:30" ht="23" customHeight="1">
      <c r="B7" s="204" t="s">
        <v>159</v>
      </c>
      <c r="D7" s="204" t="s">
        <v>199</v>
      </c>
      <c r="E7" s="204" t="s">
        <v>160</v>
      </c>
      <c r="F7" s="210"/>
      <c r="G7" s="210"/>
      <c r="H7" s="210"/>
      <c r="I7" s="210"/>
      <c r="J7" s="210"/>
      <c r="K7" s="210"/>
      <c r="L7" s="210"/>
      <c r="M7" s="210"/>
      <c r="N7" s="210"/>
      <c r="O7" s="210"/>
      <c r="P7" s="210"/>
      <c r="Q7" s="210"/>
      <c r="R7" s="210"/>
      <c r="S7" s="210"/>
      <c r="T7" s="210"/>
      <c r="U7" s="210"/>
      <c r="V7" s="210"/>
      <c r="W7" s="210"/>
      <c r="X7" s="210"/>
      <c r="Y7" s="210"/>
      <c r="Z7" s="210"/>
      <c r="AA7" s="211"/>
      <c r="AC7" s="204" t="s">
        <v>161</v>
      </c>
      <c r="AD7" s="206"/>
    </row>
    <row r="8" spans="2:30" ht="23" customHeight="1">
      <c r="B8" s="249"/>
      <c r="D8" s="249"/>
      <c r="E8" s="204" t="s">
        <v>162</v>
      </c>
      <c r="F8" s="211"/>
      <c r="H8" s="204" t="s">
        <v>163</v>
      </c>
      <c r="I8" s="211"/>
      <c r="K8" s="204" t="s">
        <v>164</v>
      </c>
      <c r="L8" s="211"/>
      <c r="N8" s="204" t="s">
        <v>165</v>
      </c>
      <c r="O8" s="211"/>
      <c r="Q8" s="204" t="s">
        <v>166</v>
      </c>
      <c r="R8" s="211"/>
      <c r="T8" s="204" t="s">
        <v>167</v>
      </c>
      <c r="U8" s="211"/>
      <c r="W8" s="204" t="s">
        <v>168</v>
      </c>
      <c r="X8" s="211"/>
      <c r="Z8" s="204" t="s">
        <v>169</v>
      </c>
      <c r="AA8" s="211"/>
      <c r="AC8" s="207"/>
      <c r="AD8" s="209"/>
    </row>
    <row r="9" spans="2:30" ht="23" customHeight="1">
      <c r="B9" s="220"/>
      <c r="D9" s="220"/>
      <c r="E9" s="4" t="s">
        <v>119</v>
      </c>
      <c r="F9" s="4" t="s">
        <v>170</v>
      </c>
      <c r="H9" s="4" t="s">
        <v>119</v>
      </c>
      <c r="I9" s="4" t="s">
        <v>170</v>
      </c>
      <c r="K9" s="4" t="s">
        <v>119</v>
      </c>
      <c r="L9" s="4" t="s">
        <v>170</v>
      </c>
      <c r="N9" s="4" t="s">
        <v>119</v>
      </c>
      <c r="O9" s="4" t="s">
        <v>170</v>
      </c>
      <c r="Q9" s="4" t="s">
        <v>119</v>
      </c>
      <c r="R9" s="4" t="s">
        <v>170</v>
      </c>
      <c r="T9" s="4" t="s">
        <v>119</v>
      </c>
      <c r="U9" s="4" t="s">
        <v>170</v>
      </c>
      <c r="W9" s="4" t="s">
        <v>119</v>
      </c>
      <c r="X9" s="4" t="s">
        <v>170</v>
      </c>
      <c r="Z9" s="4" t="s">
        <v>119</v>
      </c>
      <c r="AA9" s="4" t="s">
        <v>170</v>
      </c>
      <c r="AC9" s="4" t="s">
        <v>119</v>
      </c>
      <c r="AD9" s="4" t="s">
        <v>170</v>
      </c>
    </row>
    <row r="10" spans="2:30" ht="9" customHeight="1"/>
    <row r="11" spans="2:30" ht="23" customHeight="1">
      <c r="B11" s="256" t="s">
        <v>120</v>
      </c>
      <c r="D11" s="34" t="s">
        <v>66</v>
      </c>
      <c r="E11" s="95">
        <v>618</v>
      </c>
      <c r="F11" s="124">
        <f t="shared" ref="F11:F20" si="0">IFERROR(E11/AC11*100,"-")</f>
        <v>0.20770665635975599</v>
      </c>
      <c r="H11" s="95">
        <v>11375</v>
      </c>
      <c r="I11" s="124">
        <f t="shared" ref="I11:I20" si="1">IFERROR(H11/AC11*100,"-")</f>
        <v>3.8230796376896836</v>
      </c>
      <c r="K11" s="95">
        <v>6500</v>
      </c>
      <c r="L11" s="124">
        <f t="shared" ref="L11:L20" si="2">IFERROR(K11/AC11*100,"-")</f>
        <v>2.1846169358226764</v>
      </c>
      <c r="N11" s="95">
        <v>8752</v>
      </c>
      <c r="O11" s="124">
        <f t="shared" ref="O11:O20" si="3">IFERROR(N11/AC11*100,"-")</f>
        <v>2.9415026803569329</v>
      </c>
      <c r="Q11" s="95">
        <v>8801</v>
      </c>
      <c r="R11" s="124">
        <f t="shared" ref="R11:R20" si="4">IFERROR(Q11/AC11*100,"-")</f>
        <v>2.957971331103904</v>
      </c>
      <c r="T11" s="95">
        <v>12514</v>
      </c>
      <c r="U11" s="124">
        <f t="shared" ref="U11:U20" si="5">IFERROR(T11/AC11*100,"-")</f>
        <v>4.2058917438284569</v>
      </c>
      <c r="W11" s="95">
        <v>43612</v>
      </c>
      <c r="X11" s="124">
        <f t="shared" ref="X11:X20" si="6">IFERROR(W11/AC11*100,"-")</f>
        <v>14.657771354630547</v>
      </c>
      <c r="Z11" s="95">
        <v>205363</v>
      </c>
      <c r="AA11" s="124">
        <f t="shared" ref="AA11:AA20" si="7">IFERROR(Z11/AC11*100,"-")</f>
        <v>69.021459660208038</v>
      </c>
      <c r="AC11" s="66">
        <f t="shared" ref="AC11:AC20" si="8">E11+H11+K11+N11+Q11+T11+W11+Z11</f>
        <v>297535</v>
      </c>
      <c r="AD11" s="134">
        <f t="shared" ref="AD11:AD20" si="9">F11+I11+L11+O11+R11+U11+X11+AA11</f>
        <v>100</v>
      </c>
    </row>
    <row r="12" spans="2:30" ht="23" customHeight="1">
      <c r="B12" s="223"/>
      <c r="D12" s="35" t="s">
        <v>65</v>
      </c>
      <c r="E12" s="72">
        <v>917</v>
      </c>
      <c r="F12" s="125">
        <f t="shared" si="0"/>
        <v>0.21775059127477894</v>
      </c>
      <c r="H12" s="72">
        <v>14741</v>
      </c>
      <c r="I12" s="125">
        <f t="shared" si="1"/>
        <v>3.50039418318595</v>
      </c>
      <c r="K12" s="72">
        <v>8695</v>
      </c>
      <c r="L12" s="125">
        <f t="shared" si="2"/>
        <v>2.0647125312259571</v>
      </c>
      <c r="N12" s="72">
        <v>11915</v>
      </c>
      <c r="O12" s="125">
        <f t="shared" si="3"/>
        <v>2.8293329280686925</v>
      </c>
      <c r="Q12" s="72">
        <v>13892</v>
      </c>
      <c r="R12" s="125">
        <f t="shared" si="4"/>
        <v>3.2987908549500857</v>
      </c>
      <c r="T12" s="72">
        <v>23665</v>
      </c>
      <c r="U12" s="125">
        <f t="shared" si="5"/>
        <v>5.6194849972929592</v>
      </c>
      <c r="W12" s="72">
        <v>77869</v>
      </c>
      <c r="X12" s="125">
        <f t="shared" si="6"/>
        <v>18.490753317312716</v>
      </c>
      <c r="Z12" s="72">
        <v>269430</v>
      </c>
      <c r="AA12" s="125">
        <f t="shared" si="7"/>
        <v>63.978780596688864</v>
      </c>
      <c r="AC12" s="141">
        <f t="shared" si="8"/>
        <v>421124</v>
      </c>
      <c r="AD12" s="142">
        <f t="shared" si="9"/>
        <v>100</v>
      </c>
    </row>
    <row r="13" spans="2:30" ht="23" customHeight="1">
      <c r="B13" s="223"/>
      <c r="D13" s="35" t="s">
        <v>64</v>
      </c>
      <c r="E13" s="72">
        <v>365</v>
      </c>
      <c r="F13" s="125">
        <f t="shared" si="0"/>
        <v>8.3798433772835079E-2</v>
      </c>
      <c r="H13" s="72">
        <v>12475</v>
      </c>
      <c r="I13" s="125">
        <f t="shared" si="1"/>
        <v>2.864069757030459</v>
      </c>
      <c r="K13" s="72">
        <v>8689</v>
      </c>
      <c r="L13" s="125">
        <f t="shared" si="2"/>
        <v>1.9948618932935998</v>
      </c>
      <c r="N13" s="72">
        <v>10982</v>
      </c>
      <c r="O13" s="125">
        <f t="shared" si="3"/>
        <v>2.5212997251870544</v>
      </c>
      <c r="Q13" s="72">
        <v>15660</v>
      </c>
      <c r="R13" s="125">
        <f t="shared" si="4"/>
        <v>3.5952971859797187</v>
      </c>
      <c r="T13" s="72">
        <v>28445</v>
      </c>
      <c r="U13" s="125">
        <f t="shared" si="5"/>
        <v>6.5305382155295719</v>
      </c>
      <c r="W13" s="72">
        <v>104893</v>
      </c>
      <c r="X13" s="125">
        <f t="shared" si="6"/>
        <v>24.081833188312299</v>
      </c>
      <c r="Z13" s="72">
        <v>254060</v>
      </c>
      <c r="AA13" s="125">
        <f t="shared" si="7"/>
        <v>58.328301600894463</v>
      </c>
      <c r="AC13" s="141">
        <f t="shared" si="8"/>
        <v>435569</v>
      </c>
      <c r="AD13" s="142">
        <f t="shared" si="9"/>
        <v>100</v>
      </c>
    </row>
    <row r="14" spans="2:30" ht="23" customHeight="1">
      <c r="B14" s="223"/>
      <c r="D14" s="35" t="s">
        <v>62</v>
      </c>
      <c r="E14" s="72">
        <v>720</v>
      </c>
      <c r="F14" s="125">
        <f t="shared" si="0"/>
        <v>0.27622613713093119</v>
      </c>
      <c r="H14" s="72">
        <v>12628</v>
      </c>
      <c r="I14" s="125">
        <f t="shared" si="1"/>
        <v>4.8446995273463873</v>
      </c>
      <c r="K14" s="72">
        <v>5926</v>
      </c>
      <c r="L14" s="125">
        <f t="shared" si="2"/>
        <v>2.2734945675526363</v>
      </c>
      <c r="N14" s="72">
        <v>6035</v>
      </c>
      <c r="O14" s="125">
        <f t="shared" si="3"/>
        <v>2.315312135534958</v>
      </c>
      <c r="Q14" s="72">
        <v>9371</v>
      </c>
      <c r="R14" s="125">
        <f t="shared" si="4"/>
        <v>3.5951599042416058</v>
      </c>
      <c r="T14" s="72">
        <v>18868</v>
      </c>
      <c r="U14" s="125">
        <f t="shared" si="5"/>
        <v>7.2386593824811243</v>
      </c>
      <c r="W14" s="72">
        <v>78162</v>
      </c>
      <c r="X14" s="125">
        <f t="shared" si="6"/>
        <v>29.986649070038673</v>
      </c>
      <c r="Z14" s="72">
        <v>128946</v>
      </c>
      <c r="AA14" s="125">
        <f t="shared" si="7"/>
        <v>49.469799275673687</v>
      </c>
      <c r="AC14" s="141">
        <f t="shared" si="8"/>
        <v>260656</v>
      </c>
      <c r="AD14" s="142">
        <f t="shared" si="9"/>
        <v>100</v>
      </c>
    </row>
    <row r="15" spans="2:30" ht="23" customHeight="1">
      <c r="B15" s="231"/>
      <c r="D15" s="31" t="s">
        <v>161</v>
      </c>
      <c r="E15" s="60">
        <f>SUM(E11:E14)</f>
        <v>2620</v>
      </c>
      <c r="F15" s="137">
        <f t="shared" si="0"/>
        <v>0.18517419095841073</v>
      </c>
      <c r="H15" s="60">
        <f>SUM(H11:H14)</f>
        <v>51219</v>
      </c>
      <c r="I15" s="137">
        <f t="shared" si="1"/>
        <v>3.6200140788926869</v>
      </c>
      <c r="K15" s="60">
        <f>SUM(K11:K14)</f>
        <v>29810</v>
      </c>
      <c r="L15" s="137">
        <f t="shared" si="2"/>
        <v>2.1068865009428337</v>
      </c>
      <c r="N15" s="60">
        <f>SUM(N11:N14)</f>
        <v>37684</v>
      </c>
      <c r="O15" s="137">
        <f t="shared" si="3"/>
        <v>2.6633985542277672</v>
      </c>
      <c r="Q15" s="60">
        <f>SUM(Q11:Q14)</f>
        <v>47724</v>
      </c>
      <c r="R15" s="137">
        <f t="shared" si="4"/>
        <v>3.3729973623279363</v>
      </c>
      <c r="T15" s="60">
        <f>SUM(T11:T14)</f>
        <v>83492</v>
      </c>
      <c r="U15" s="137">
        <f t="shared" si="5"/>
        <v>5.9009784547708506</v>
      </c>
      <c r="W15" s="60">
        <f>SUM(W11:W14)</f>
        <v>304536</v>
      </c>
      <c r="X15" s="137">
        <f t="shared" si="6"/>
        <v>21.523743289202507</v>
      </c>
      <c r="Z15" s="60">
        <f>SUM(Z11:Z14)</f>
        <v>857799</v>
      </c>
      <c r="AA15" s="137">
        <f t="shared" si="7"/>
        <v>60.626807568677009</v>
      </c>
      <c r="AC15" s="60">
        <f t="shared" si="8"/>
        <v>1414884</v>
      </c>
      <c r="AD15" s="137">
        <f t="shared" si="9"/>
        <v>100</v>
      </c>
    </row>
    <row r="16" spans="2:30" ht="23" customHeight="1">
      <c r="B16" s="256" t="s">
        <v>121</v>
      </c>
      <c r="D16" s="34" t="s">
        <v>66</v>
      </c>
      <c r="E16" s="95">
        <v>852</v>
      </c>
      <c r="F16" s="124">
        <f t="shared" si="0"/>
        <v>0.49246562277826905</v>
      </c>
      <c r="H16" s="95">
        <v>24950</v>
      </c>
      <c r="I16" s="124">
        <f t="shared" si="1"/>
        <v>14.421381793800251</v>
      </c>
      <c r="K16" s="95">
        <v>10568</v>
      </c>
      <c r="L16" s="124">
        <f t="shared" si="2"/>
        <v>6.108423358592427</v>
      </c>
      <c r="N16" s="95">
        <v>10937</v>
      </c>
      <c r="O16" s="124">
        <f t="shared" si="3"/>
        <v>6.3217095262041418</v>
      </c>
      <c r="Q16" s="95">
        <v>9977</v>
      </c>
      <c r="R16" s="124">
        <f t="shared" si="4"/>
        <v>5.7668186836370783</v>
      </c>
      <c r="T16" s="95">
        <v>13910</v>
      </c>
      <c r="U16" s="124">
        <f t="shared" si="5"/>
        <v>8.0401371042790171</v>
      </c>
      <c r="W16" s="95">
        <v>33348</v>
      </c>
      <c r="X16" s="124">
        <f t="shared" si="6"/>
        <v>19.275520643673378</v>
      </c>
      <c r="Z16" s="95">
        <v>68465</v>
      </c>
      <c r="AA16" s="124">
        <f t="shared" si="7"/>
        <v>39.57354326703544</v>
      </c>
      <c r="AC16" s="66">
        <f t="shared" si="8"/>
        <v>173007</v>
      </c>
      <c r="AD16" s="134">
        <f t="shared" si="9"/>
        <v>100</v>
      </c>
    </row>
    <row r="17" spans="2:30" ht="23" customHeight="1">
      <c r="B17" s="223"/>
      <c r="D17" s="35" t="s">
        <v>65</v>
      </c>
      <c r="E17" s="72">
        <v>1102</v>
      </c>
      <c r="F17" s="125">
        <f t="shared" si="0"/>
        <v>0.42156967758718311</v>
      </c>
      <c r="H17" s="72">
        <v>36784</v>
      </c>
      <c r="I17" s="125">
        <f t="shared" si="1"/>
        <v>14.07170510015149</v>
      </c>
      <c r="K17" s="72">
        <v>14119</v>
      </c>
      <c r="L17" s="125">
        <f t="shared" si="2"/>
        <v>5.4012180379795254</v>
      </c>
      <c r="N17" s="72">
        <v>15753</v>
      </c>
      <c r="O17" s="125">
        <f t="shared" si="3"/>
        <v>6.0263041116432801</v>
      </c>
      <c r="Q17" s="72">
        <v>16288</v>
      </c>
      <c r="R17" s="125">
        <f t="shared" si="4"/>
        <v>6.2309681565699071</v>
      </c>
      <c r="T17" s="72">
        <v>25506</v>
      </c>
      <c r="U17" s="125">
        <f t="shared" si="5"/>
        <v>9.7573105231748549</v>
      </c>
      <c r="W17" s="72">
        <v>54246</v>
      </c>
      <c r="X17" s="125">
        <f t="shared" si="6"/>
        <v>20.751786506709919</v>
      </c>
      <c r="Z17" s="72">
        <v>97606</v>
      </c>
      <c r="AA17" s="125">
        <f t="shared" si="7"/>
        <v>37.339137886183835</v>
      </c>
      <c r="AC17" s="141">
        <f t="shared" si="8"/>
        <v>261404</v>
      </c>
      <c r="AD17" s="142">
        <f t="shared" si="9"/>
        <v>100</v>
      </c>
    </row>
    <row r="18" spans="2:30" ht="23" customHeight="1">
      <c r="B18" s="223"/>
      <c r="D18" s="35" t="s">
        <v>64</v>
      </c>
      <c r="E18" s="72">
        <v>495</v>
      </c>
      <c r="F18" s="125">
        <f t="shared" si="0"/>
        <v>0.18663750848352312</v>
      </c>
      <c r="H18" s="72">
        <v>28115</v>
      </c>
      <c r="I18" s="125">
        <f t="shared" si="1"/>
        <v>10.600633436392428</v>
      </c>
      <c r="K18" s="72">
        <v>14960</v>
      </c>
      <c r="L18" s="125">
        <f t="shared" si="2"/>
        <v>5.640600256390921</v>
      </c>
      <c r="N18" s="72">
        <v>15332</v>
      </c>
      <c r="O18" s="125">
        <f t="shared" si="3"/>
        <v>5.7808611718573255</v>
      </c>
      <c r="Q18" s="72">
        <v>17436</v>
      </c>
      <c r="R18" s="125">
        <f t="shared" si="4"/>
        <v>6.5741648442802196</v>
      </c>
      <c r="T18" s="72">
        <v>27551</v>
      </c>
      <c r="U18" s="125">
        <f t="shared" si="5"/>
        <v>10.387979790362719</v>
      </c>
      <c r="W18" s="72">
        <v>58023</v>
      </c>
      <c r="X18" s="125">
        <f t="shared" si="6"/>
        <v>21.877309403514065</v>
      </c>
      <c r="Z18" s="72">
        <v>103308</v>
      </c>
      <c r="AA18" s="125">
        <f t="shared" si="7"/>
        <v>38.9518135887188</v>
      </c>
      <c r="AC18" s="141">
        <f t="shared" si="8"/>
        <v>265220</v>
      </c>
      <c r="AD18" s="142">
        <f t="shared" si="9"/>
        <v>100</v>
      </c>
    </row>
    <row r="19" spans="2:30" ht="23" customHeight="1">
      <c r="B19" s="223"/>
      <c r="D19" s="35" t="s">
        <v>62</v>
      </c>
      <c r="E19" s="72">
        <v>885</v>
      </c>
      <c r="F19" s="125">
        <f t="shared" si="0"/>
        <v>0.52423009258436548</v>
      </c>
      <c r="H19" s="72">
        <v>18269</v>
      </c>
      <c r="I19" s="125">
        <f t="shared" si="1"/>
        <v>10.821649221947768</v>
      </c>
      <c r="K19" s="72">
        <v>9347</v>
      </c>
      <c r="L19" s="125">
        <f t="shared" si="2"/>
        <v>5.5366990682328412</v>
      </c>
      <c r="N19" s="72">
        <v>7194</v>
      </c>
      <c r="O19" s="125">
        <f t="shared" si="3"/>
        <v>4.2613686848044354</v>
      </c>
      <c r="Q19" s="72">
        <v>8458</v>
      </c>
      <c r="R19" s="125">
        <f t="shared" si="4"/>
        <v>5.0100995741000718</v>
      </c>
      <c r="T19" s="72">
        <v>16169</v>
      </c>
      <c r="U19" s="125">
        <f t="shared" si="5"/>
        <v>9.577713409035713</v>
      </c>
      <c r="W19" s="72">
        <v>41343</v>
      </c>
      <c r="X19" s="125">
        <f t="shared" si="6"/>
        <v>24.489542053915734</v>
      </c>
      <c r="Z19" s="72">
        <v>67154</v>
      </c>
      <c r="AA19" s="125">
        <f t="shared" si="7"/>
        <v>39.778697895379075</v>
      </c>
      <c r="AC19" s="141">
        <f t="shared" si="8"/>
        <v>168819</v>
      </c>
      <c r="AD19" s="142">
        <f t="shared" si="9"/>
        <v>100</v>
      </c>
    </row>
    <row r="20" spans="2:30" ht="23" customHeight="1">
      <c r="B20" s="231"/>
      <c r="D20" s="31" t="s">
        <v>161</v>
      </c>
      <c r="E20" s="60">
        <f>SUM(E16:E19)</f>
        <v>3334</v>
      </c>
      <c r="F20" s="137">
        <f t="shared" si="0"/>
        <v>0.38390235476999252</v>
      </c>
      <c r="H20" s="60">
        <f>SUM(H16:H19)</f>
        <v>108118</v>
      </c>
      <c r="I20" s="137">
        <f t="shared" si="1"/>
        <v>12.449536530600495</v>
      </c>
      <c r="K20" s="60">
        <f>SUM(K16:K19)</f>
        <v>48994</v>
      </c>
      <c r="L20" s="137">
        <f t="shared" si="2"/>
        <v>5.6415452818239391</v>
      </c>
      <c r="N20" s="60">
        <f>SUM(N16:N19)</f>
        <v>49216</v>
      </c>
      <c r="O20" s="137">
        <f t="shared" si="3"/>
        <v>5.6671080660947659</v>
      </c>
      <c r="Q20" s="60">
        <f>SUM(Q16:Q19)</f>
        <v>52159</v>
      </c>
      <c r="R20" s="137">
        <f t="shared" si="4"/>
        <v>6.0059876791985722</v>
      </c>
      <c r="T20" s="60">
        <f>SUM(T16:T19)</f>
        <v>83136</v>
      </c>
      <c r="U20" s="137">
        <f t="shared" si="5"/>
        <v>9.5729172663941497</v>
      </c>
      <c r="W20" s="60">
        <f>SUM(W16:W19)</f>
        <v>186960</v>
      </c>
      <c r="X20" s="137">
        <f t="shared" si="6"/>
        <v>21.52800967240486</v>
      </c>
      <c r="Z20" s="60">
        <f>SUM(Z16:Z19)</f>
        <v>336533</v>
      </c>
      <c r="AA20" s="137">
        <f t="shared" si="7"/>
        <v>38.750993148713228</v>
      </c>
      <c r="AC20" s="60">
        <f t="shared" si="8"/>
        <v>868450</v>
      </c>
      <c r="AD20" s="137">
        <f t="shared" si="9"/>
        <v>100</v>
      </c>
    </row>
    <row r="21" spans="2:30" ht="9" customHeight="1"/>
    <row r="22" spans="2:30" ht="23" customHeight="1">
      <c r="B22" s="253" t="s">
        <v>171</v>
      </c>
      <c r="C22" s="254"/>
      <c r="D22" s="255"/>
      <c r="E22" s="143">
        <v>5954</v>
      </c>
      <c r="F22" s="144">
        <f>IFERROR(E22/AC22*100,"-")</f>
        <v>0.26075904795356264</v>
      </c>
      <c r="G22" s="9"/>
      <c r="H22" s="143">
        <v>159337</v>
      </c>
      <c r="I22" s="144">
        <f>IFERROR(H22/AC22*100,"-")</f>
        <v>6.9782607362742377</v>
      </c>
      <c r="J22" s="9"/>
      <c r="K22" s="143">
        <v>78804</v>
      </c>
      <c r="L22" s="144">
        <f>IFERROR(K22/AC22*100,"-")</f>
        <v>3.4512690653229003</v>
      </c>
      <c r="M22" s="9"/>
      <c r="N22" s="143">
        <v>86900</v>
      </c>
      <c r="O22" s="144">
        <f>IFERROR(N22/AC22*100,"-")</f>
        <v>3.8058383048647282</v>
      </c>
      <c r="P22" s="9"/>
      <c r="Q22" s="143">
        <v>99883</v>
      </c>
      <c r="R22" s="144">
        <f>IFERROR(Q22/AC22*100,"-")</f>
        <v>4.3744366789965898</v>
      </c>
      <c r="S22" s="9"/>
      <c r="T22" s="143">
        <v>166628</v>
      </c>
      <c r="U22" s="144">
        <f>IFERROR(T22/AC22*100,"-")</f>
        <v>7.2975745116570776</v>
      </c>
      <c r="V22" s="9"/>
      <c r="W22" s="143">
        <v>491496</v>
      </c>
      <c r="X22" s="144">
        <f>IFERROR(W22/AC22*100,"-")</f>
        <v>21.525365977995335</v>
      </c>
      <c r="Y22" s="9"/>
      <c r="Z22" s="143">
        <v>1194332</v>
      </c>
      <c r="AA22" s="144">
        <f>IFERROR(Z22/AC22*100,"-")</f>
        <v>52.306495676935569</v>
      </c>
      <c r="AB22" s="9"/>
      <c r="AC22" s="143">
        <f>E22+H22+K22+N22+Q22+T22+W22+Z22</f>
        <v>2283334</v>
      </c>
      <c r="AD22" s="144">
        <f>F22+I22+L22+O22+R22+U22+X22+AA22</f>
        <v>100</v>
      </c>
    </row>
    <row r="43" spans="2:2">
      <c r="B43" s="32" t="s">
        <v>172</v>
      </c>
    </row>
  </sheetData>
  <mergeCells count="17">
    <mergeCell ref="B5:AC5"/>
    <mergeCell ref="K8:L8"/>
    <mergeCell ref="AC7:AD8"/>
    <mergeCell ref="B4:AD4"/>
    <mergeCell ref="B11:B15"/>
    <mergeCell ref="B22:D22"/>
    <mergeCell ref="D7:D9"/>
    <mergeCell ref="B7:B9"/>
    <mergeCell ref="T8:U8"/>
    <mergeCell ref="E7:AA7"/>
    <mergeCell ref="E8:F8"/>
    <mergeCell ref="B16:B20"/>
    <mergeCell ref="Q8:R8"/>
    <mergeCell ref="W8:X8"/>
    <mergeCell ref="H8:I8"/>
    <mergeCell ref="Z8:AA8"/>
    <mergeCell ref="N8:O8"/>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6:T7"/>
  <sheetViews>
    <sheetView showGridLines="0" workbookViewId="0"/>
  </sheetViews>
  <sheetFormatPr baseColWidth="10" defaultColWidth="8.7265625" defaultRowHeight="14.5"/>
  <sheetData>
    <row r="6" spans="1:20" ht="21">
      <c r="A6" s="201" t="s">
        <v>200</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6:T7"/>
  <sheetViews>
    <sheetView showGridLines="0" workbookViewId="0"/>
  </sheetViews>
  <sheetFormatPr baseColWidth="10" defaultColWidth="8.7265625" defaultRowHeight="14.5"/>
  <sheetData>
    <row r="6" spans="1:20" ht="21">
      <c r="A6" s="201" t="s">
        <v>201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202</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204</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355624</v>
      </c>
      <c r="F10" s="95">
        <v>414</v>
      </c>
      <c r="G10" s="124">
        <v>7.4095153210521514E-2</v>
      </c>
      <c r="H10" s="95">
        <v>196721</v>
      </c>
      <c r="I10" s="124">
        <v>35.207904914799521</v>
      </c>
      <c r="J10" s="95">
        <v>206844</v>
      </c>
      <c r="K10" s="124">
        <v>37.019656692456792</v>
      </c>
      <c r="L10" s="95">
        <v>17245</v>
      </c>
      <c r="M10" s="124">
        <v>3.08640318143827</v>
      </c>
      <c r="N10" s="95">
        <v>32377</v>
      </c>
      <c r="O10" s="124">
        <v>5.7946347234228384</v>
      </c>
      <c r="P10" s="95">
        <v>3963</v>
      </c>
      <c r="Q10" s="124">
        <v>0.70927316950071684</v>
      </c>
      <c r="R10" s="95">
        <v>101165</v>
      </c>
      <c r="S10" s="124">
        <v>18.105884479571031</v>
      </c>
      <c r="T10" s="95">
        <v>12</v>
      </c>
      <c r="U10" s="124">
        <v>2.147685600304971E-3</v>
      </c>
      <c r="V10" s="95">
        <v>558741</v>
      </c>
      <c r="W10" s="124">
        <v>100</v>
      </c>
      <c r="Y10" s="145">
        <v>1.5711566148516409</v>
      </c>
    </row>
    <row r="11" spans="1:25">
      <c r="B11" s="111" t="s">
        <v>89</v>
      </c>
      <c r="D11" s="75">
        <v>51469</v>
      </c>
      <c r="F11" s="72">
        <v>5298</v>
      </c>
      <c r="G11" s="125">
        <v>7.7532085522368401</v>
      </c>
      <c r="H11" s="72">
        <v>11742</v>
      </c>
      <c r="I11" s="125">
        <v>17.183498456090032</v>
      </c>
      <c r="J11" s="72">
        <v>6414</v>
      </c>
      <c r="K11" s="125">
        <v>9.3863872506695163</v>
      </c>
      <c r="L11" s="72">
        <v>1838</v>
      </c>
      <c r="M11" s="125">
        <v>2.6897692183864308</v>
      </c>
      <c r="N11" s="72">
        <v>4078</v>
      </c>
      <c r="O11" s="125">
        <v>5.9678339894340944</v>
      </c>
      <c r="P11" s="72">
        <v>11212</v>
      </c>
      <c r="Q11" s="125">
        <v>16.40788491651179</v>
      </c>
      <c r="R11" s="72">
        <v>27751</v>
      </c>
      <c r="S11" s="125">
        <v>40.611417616671297</v>
      </c>
      <c r="T11" s="72">
        <v>0</v>
      </c>
      <c r="U11" s="125">
        <v>0</v>
      </c>
      <c r="V11" s="72">
        <v>68333</v>
      </c>
      <c r="W11" s="125">
        <v>100</v>
      </c>
      <c r="Y11" s="146">
        <v>1.32765353902349</v>
      </c>
    </row>
    <row r="12" spans="1:25">
      <c r="B12" s="111" t="s">
        <v>90</v>
      </c>
      <c r="D12" s="75">
        <v>34894</v>
      </c>
      <c r="F12" s="72">
        <v>6568</v>
      </c>
      <c r="G12" s="125">
        <v>13.055577641726959</v>
      </c>
      <c r="H12" s="72">
        <v>10125</v>
      </c>
      <c r="I12" s="125">
        <v>20.12602369404468</v>
      </c>
      <c r="J12" s="72">
        <v>8151</v>
      </c>
      <c r="K12" s="125">
        <v>16.20219448199094</v>
      </c>
      <c r="L12" s="72">
        <v>2226</v>
      </c>
      <c r="M12" s="125">
        <v>4.4247435795499719</v>
      </c>
      <c r="N12" s="72">
        <v>4032</v>
      </c>
      <c r="O12" s="125">
        <v>8.014629879939573</v>
      </c>
      <c r="P12" s="72">
        <v>5177</v>
      </c>
      <c r="Q12" s="125">
        <v>10.290609843364869</v>
      </c>
      <c r="R12" s="72">
        <v>13999</v>
      </c>
      <c r="S12" s="125">
        <v>27.826588216585829</v>
      </c>
      <c r="T12" s="72">
        <v>30</v>
      </c>
      <c r="U12" s="125">
        <v>5.9632662797169438E-2</v>
      </c>
      <c r="V12" s="72">
        <v>50308</v>
      </c>
      <c r="W12" s="125">
        <v>100</v>
      </c>
      <c r="Y12" s="146">
        <v>1.441737834584742</v>
      </c>
    </row>
    <row r="13" spans="1:25">
      <c r="B13" s="111" t="s">
        <v>91</v>
      </c>
      <c r="D13" s="75">
        <v>34876</v>
      </c>
      <c r="F13" s="72">
        <v>3720</v>
      </c>
      <c r="G13" s="125">
        <v>6.3162184189079058</v>
      </c>
      <c r="H13" s="72">
        <v>19619</v>
      </c>
      <c r="I13" s="125">
        <v>33.311260527030697</v>
      </c>
      <c r="J13" s="72">
        <v>2676</v>
      </c>
      <c r="K13" s="125">
        <v>4.5436022819885906</v>
      </c>
      <c r="L13" s="72">
        <v>1837</v>
      </c>
      <c r="M13" s="125">
        <v>3.1190573213800601</v>
      </c>
      <c r="N13" s="72">
        <v>3070</v>
      </c>
      <c r="O13" s="125">
        <v>5.2125781037761474</v>
      </c>
      <c r="P13" s="72">
        <v>813</v>
      </c>
      <c r="Q13" s="125">
        <v>1.3803993480032599</v>
      </c>
      <c r="R13" s="72">
        <v>27161</v>
      </c>
      <c r="S13" s="125">
        <v>46.116883998913337</v>
      </c>
      <c r="T13" s="72">
        <v>0</v>
      </c>
      <c r="U13" s="125">
        <v>0</v>
      </c>
      <c r="V13" s="72">
        <v>58896</v>
      </c>
      <c r="W13" s="125">
        <v>100</v>
      </c>
      <c r="Y13" s="146">
        <v>1.6887257713040491</v>
      </c>
    </row>
    <row r="14" spans="1:25">
      <c r="B14" s="111" t="s">
        <v>92</v>
      </c>
      <c r="D14" s="75">
        <v>75424</v>
      </c>
      <c r="F14" s="72">
        <v>2288</v>
      </c>
      <c r="G14" s="125">
        <v>2.3287057769816388</v>
      </c>
      <c r="H14" s="72">
        <v>13505</v>
      </c>
      <c r="I14" s="125">
        <v>13.74526727191304</v>
      </c>
      <c r="J14" s="72">
        <v>1656</v>
      </c>
      <c r="K14" s="125">
        <v>1.685461873549648</v>
      </c>
      <c r="L14" s="72">
        <v>5597</v>
      </c>
      <c r="M14" s="125">
        <v>5.6965761511216062</v>
      </c>
      <c r="N14" s="72">
        <v>6079</v>
      </c>
      <c r="O14" s="125">
        <v>6.1871514065871436</v>
      </c>
      <c r="P14" s="72">
        <v>35463</v>
      </c>
      <c r="Q14" s="125">
        <v>36.093921752228972</v>
      </c>
      <c r="R14" s="72">
        <v>33168</v>
      </c>
      <c r="S14" s="125">
        <v>33.758091438342227</v>
      </c>
      <c r="T14" s="72">
        <v>496</v>
      </c>
      <c r="U14" s="125">
        <v>0.50482432927573995</v>
      </c>
      <c r="V14" s="72">
        <v>98252</v>
      </c>
      <c r="W14" s="125">
        <v>100</v>
      </c>
      <c r="Y14" s="146">
        <v>1.30266228256258</v>
      </c>
    </row>
    <row r="15" spans="1:25">
      <c r="B15" s="111" t="s">
        <v>93</v>
      </c>
      <c r="D15" s="75">
        <v>19457</v>
      </c>
      <c r="F15" s="72">
        <v>7862</v>
      </c>
      <c r="G15" s="125">
        <v>25.5409005262816</v>
      </c>
      <c r="H15" s="72">
        <v>4428</v>
      </c>
      <c r="I15" s="125">
        <v>14.38503021246183</v>
      </c>
      <c r="J15" s="72">
        <v>1351</v>
      </c>
      <c r="K15" s="125">
        <v>4.388928594633227</v>
      </c>
      <c r="L15" s="72">
        <v>2197</v>
      </c>
      <c r="M15" s="125">
        <v>7.1372880254694309</v>
      </c>
      <c r="N15" s="72">
        <v>4596</v>
      </c>
      <c r="O15" s="125">
        <v>14.930803716457669</v>
      </c>
      <c r="P15" s="72">
        <v>687</v>
      </c>
      <c r="Q15" s="125">
        <v>2.231823793125852</v>
      </c>
      <c r="R15" s="72">
        <v>9661</v>
      </c>
      <c r="S15" s="125">
        <v>31.385225131570401</v>
      </c>
      <c r="T15" s="72">
        <v>0</v>
      </c>
      <c r="U15" s="125">
        <v>0</v>
      </c>
      <c r="V15" s="72">
        <v>30782</v>
      </c>
      <c r="W15" s="125">
        <v>100</v>
      </c>
      <c r="Y15" s="146">
        <v>1.5820527316646971</v>
      </c>
    </row>
    <row r="16" spans="1:25">
      <c r="B16" s="111" t="s">
        <v>94</v>
      </c>
      <c r="D16" s="75">
        <v>128490</v>
      </c>
      <c r="F16" s="72">
        <v>14155</v>
      </c>
      <c r="G16" s="125">
        <v>7.7805505474693284</v>
      </c>
      <c r="H16" s="72">
        <v>36477</v>
      </c>
      <c r="I16" s="125">
        <v>20.05023965524823</v>
      </c>
      <c r="J16" s="72">
        <v>23981</v>
      </c>
      <c r="K16" s="125">
        <v>13.181588320654321</v>
      </c>
      <c r="L16" s="72">
        <v>8099</v>
      </c>
      <c r="M16" s="125">
        <v>4.4517611362736904</v>
      </c>
      <c r="N16" s="72">
        <v>9073</v>
      </c>
      <c r="O16" s="125">
        <v>4.9871377687876519</v>
      </c>
      <c r="P16" s="72">
        <v>46144</v>
      </c>
      <c r="Q16" s="125">
        <v>25.36388021634933</v>
      </c>
      <c r="R16" s="72">
        <v>40620</v>
      </c>
      <c r="S16" s="125">
        <v>22.32751418143441</v>
      </c>
      <c r="T16" s="72">
        <v>3379</v>
      </c>
      <c r="U16" s="125">
        <v>1.8573281737830349</v>
      </c>
      <c r="V16" s="72">
        <v>181928</v>
      </c>
      <c r="W16" s="125">
        <v>99.999999999999986</v>
      </c>
      <c r="Y16" s="146">
        <v>1.4158922873375359</v>
      </c>
    </row>
    <row r="17" spans="2:25">
      <c r="B17" s="111" t="s">
        <v>95</v>
      </c>
      <c r="D17" s="75">
        <v>82648</v>
      </c>
      <c r="F17" s="72">
        <v>18157</v>
      </c>
      <c r="G17" s="125">
        <v>14.748598814068719</v>
      </c>
      <c r="H17" s="72">
        <v>35067</v>
      </c>
      <c r="I17" s="125">
        <v>28.484282349118669</v>
      </c>
      <c r="J17" s="72">
        <v>15402</v>
      </c>
      <c r="K17" s="125">
        <v>12.510762732515641</v>
      </c>
      <c r="L17" s="72">
        <v>4355</v>
      </c>
      <c r="M17" s="125">
        <v>3.5374868004223869</v>
      </c>
      <c r="N17" s="72">
        <v>13057</v>
      </c>
      <c r="O17" s="125">
        <v>10.605962147672811</v>
      </c>
      <c r="P17" s="72">
        <v>12549</v>
      </c>
      <c r="Q17" s="125">
        <v>10.193323044431811</v>
      </c>
      <c r="R17" s="72">
        <v>24504</v>
      </c>
      <c r="S17" s="125">
        <v>19.90415075948339</v>
      </c>
      <c r="T17" s="72">
        <v>19</v>
      </c>
      <c r="U17" s="125">
        <v>1.543335228657298E-2</v>
      </c>
      <c r="V17" s="72">
        <v>123110</v>
      </c>
      <c r="W17" s="125">
        <v>100</v>
      </c>
      <c r="Y17" s="146">
        <v>1.489570225534798</v>
      </c>
    </row>
    <row r="18" spans="2:25">
      <c r="B18" s="111" t="s">
        <v>96</v>
      </c>
      <c r="D18" s="75">
        <v>259187</v>
      </c>
      <c r="F18" s="72">
        <v>13</v>
      </c>
      <c r="G18" s="125">
        <v>4.0368533659593886E-3</v>
      </c>
      <c r="H18" s="72">
        <v>44230</v>
      </c>
      <c r="I18" s="125">
        <v>13.73461725972183</v>
      </c>
      <c r="J18" s="72">
        <v>32160</v>
      </c>
      <c r="K18" s="125">
        <v>9.9865541730195346</v>
      </c>
      <c r="L18" s="72">
        <v>14650</v>
      </c>
      <c r="M18" s="125">
        <v>4.5492232162542354</v>
      </c>
      <c r="N18" s="72">
        <v>38776</v>
      </c>
      <c r="O18" s="125">
        <v>12.041002009110869</v>
      </c>
      <c r="P18" s="72">
        <v>22931</v>
      </c>
      <c r="Q18" s="125">
        <v>7.1206988103703646</v>
      </c>
      <c r="R18" s="72">
        <v>169187</v>
      </c>
      <c r="S18" s="125">
        <v>52.537162340505468</v>
      </c>
      <c r="T18" s="72">
        <v>86</v>
      </c>
      <c r="U18" s="125">
        <v>2.6705337651731342E-2</v>
      </c>
      <c r="V18" s="72">
        <v>322033</v>
      </c>
      <c r="W18" s="125">
        <v>100</v>
      </c>
      <c r="Y18" s="146">
        <v>1.242473580850892</v>
      </c>
    </row>
    <row r="19" spans="2:25">
      <c r="B19" s="111" t="s">
        <v>97</v>
      </c>
      <c r="D19" s="75">
        <v>184812</v>
      </c>
      <c r="F19" s="72">
        <v>1791</v>
      </c>
      <c r="G19" s="125">
        <v>0.64481519618079308</v>
      </c>
      <c r="H19" s="72">
        <v>82426</v>
      </c>
      <c r="I19" s="125">
        <v>29.675900257062001</v>
      </c>
      <c r="J19" s="72">
        <v>7056</v>
      </c>
      <c r="K19" s="125">
        <v>2.5403774563102601</v>
      </c>
      <c r="L19" s="72">
        <v>10114</v>
      </c>
      <c r="M19" s="125">
        <v>3.6413516997054951</v>
      </c>
      <c r="N19" s="72">
        <v>13080</v>
      </c>
      <c r="O19" s="125">
        <v>4.7092031077860268</v>
      </c>
      <c r="P19" s="72">
        <v>28415</v>
      </c>
      <c r="Q19" s="125">
        <v>10.23027571160091</v>
      </c>
      <c r="R19" s="72">
        <v>133635</v>
      </c>
      <c r="S19" s="125">
        <v>48.112718448699212</v>
      </c>
      <c r="T19" s="72">
        <v>1237</v>
      </c>
      <c r="U19" s="125">
        <v>0.44535812265529928</v>
      </c>
      <c r="V19" s="72">
        <v>277754</v>
      </c>
      <c r="W19" s="125">
        <v>99.999999999999986</v>
      </c>
      <c r="Y19" s="146">
        <v>1.502900244572863</v>
      </c>
    </row>
    <row r="20" spans="2:25">
      <c r="B20" s="111" t="s">
        <v>98</v>
      </c>
      <c r="D20" s="75">
        <v>37582</v>
      </c>
      <c r="F20" s="72">
        <v>1959</v>
      </c>
      <c r="G20" s="125">
        <v>4.3772623676095987</v>
      </c>
      <c r="H20" s="72">
        <v>6389</v>
      </c>
      <c r="I20" s="125">
        <v>14.275818921213739</v>
      </c>
      <c r="J20" s="72">
        <v>905</v>
      </c>
      <c r="K20" s="125">
        <v>2.022165616481209</v>
      </c>
      <c r="L20" s="72">
        <v>2518</v>
      </c>
      <c r="M20" s="125">
        <v>5.6263127318228534</v>
      </c>
      <c r="N20" s="72">
        <v>5411</v>
      </c>
      <c r="O20" s="125">
        <v>12.090539393126869</v>
      </c>
      <c r="P20" s="72">
        <v>19862</v>
      </c>
      <c r="Q20" s="125">
        <v>44.380390579612992</v>
      </c>
      <c r="R20" s="72">
        <v>7710</v>
      </c>
      <c r="S20" s="125">
        <v>17.227510390132721</v>
      </c>
      <c r="T20" s="72">
        <v>0</v>
      </c>
      <c r="U20" s="125">
        <v>0</v>
      </c>
      <c r="V20" s="72">
        <v>44754</v>
      </c>
      <c r="W20" s="125">
        <v>100</v>
      </c>
      <c r="Y20" s="146">
        <v>1.190836038529083</v>
      </c>
    </row>
    <row r="21" spans="2:25">
      <c r="B21" s="111" t="s">
        <v>99</v>
      </c>
      <c r="D21" s="75">
        <v>97442</v>
      </c>
      <c r="F21" s="72">
        <v>5990</v>
      </c>
      <c r="G21" s="125">
        <v>3.7350659716159931</v>
      </c>
      <c r="H21" s="72">
        <v>53732</v>
      </c>
      <c r="I21" s="125">
        <v>33.504601800813113</v>
      </c>
      <c r="J21" s="72">
        <v>22509</v>
      </c>
      <c r="K21" s="125">
        <v>14.03549247998404</v>
      </c>
      <c r="L21" s="72">
        <v>7892</v>
      </c>
      <c r="M21" s="125">
        <v>4.9210585388970642</v>
      </c>
      <c r="N21" s="72">
        <v>7377</v>
      </c>
      <c r="O21" s="125">
        <v>4.599930162372484</v>
      </c>
      <c r="P21" s="72">
        <v>21157</v>
      </c>
      <c r="Q21" s="125">
        <v>13.192452547826299</v>
      </c>
      <c r="R21" s="72">
        <v>41569</v>
      </c>
      <c r="S21" s="125">
        <v>25.9203601626219</v>
      </c>
      <c r="T21" s="72">
        <v>146</v>
      </c>
      <c r="U21" s="125">
        <v>9.1038335869104328E-2</v>
      </c>
      <c r="V21" s="72">
        <v>160372</v>
      </c>
      <c r="W21" s="125">
        <v>100</v>
      </c>
      <c r="Y21" s="146">
        <v>1.6458200775846139</v>
      </c>
    </row>
    <row r="22" spans="2:25">
      <c r="B22" s="111" t="s">
        <v>100</v>
      </c>
      <c r="D22" s="75">
        <v>222158</v>
      </c>
      <c r="F22" s="72">
        <v>6983</v>
      </c>
      <c r="G22" s="125">
        <v>2.1685190533419041</v>
      </c>
      <c r="H22" s="72">
        <v>108085</v>
      </c>
      <c r="I22" s="125">
        <v>33.564998121217201</v>
      </c>
      <c r="J22" s="72">
        <v>65589</v>
      </c>
      <c r="K22" s="125">
        <v>20.36817931972536</v>
      </c>
      <c r="L22" s="72">
        <v>19183</v>
      </c>
      <c r="M22" s="125">
        <v>5.9571389088153728</v>
      </c>
      <c r="N22" s="72">
        <v>25257</v>
      </c>
      <c r="O22" s="125">
        <v>7.8433747286633926</v>
      </c>
      <c r="P22" s="72">
        <v>32109</v>
      </c>
      <c r="Q22" s="125">
        <v>9.9712126999506232</v>
      </c>
      <c r="R22" s="72">
        <v>64715</v>
      </c>
      <c r="S22" s="125">
        <v>20.09676507762013</v>
      </c>
      <c r="T22" s="72">
        <v>96</v>
      </c>
      <c r="U22" s="125">
        <v>2.9812090666020741E-2</v>
      </c>
      <c r="V22" s="72">
        <v>322017</v>
      </c>
      <c r="W22" s="125">
        <v>100</v>
      </c>
      <c r="Y22" s="146">
        <v>1.449495404171806</v>
      </c>
    </row>
    <row r="23" spans="2:25">
      <c r="B23" s="111" t="s">
        <v>101</v>
      </c>
      <c r="D23" s="75">
        <v>51402</v>
      </c>
      <c r="F23" s="72">
        <v>2934</v>
      </c>
      <c r="G23" s="125">
        <v>4.2680088444082394</v>
      </c>
      <c r="H23" s="72">
        <v>17923</v>
      </c>
      <c r="I23" s="125">
        <v>26.072093564529268</v>
      </c>
      <c r="J23" s="72">
        <v>4078</v>
      </c>
      <c r="K23" s="125">
        <v>5.9321540789014309</v>
      </c>
      <c r="L23" s="72">
        <v>4263</v>
      </c>
      <c r="M23" s="125">
        <v>6.201268474339579</v>
      </c>
      <c r="N23" s="72">
        <v>5403</v>
      </c>
      <c r="O23" s="125">
        <v>7.8595950192016764</v>
      </c>
      <c r="P23" s="72">
        <v>1701</v>
      </c>
      <c r="Q23" s="125">
        <v>2.474397765623181</v>
      </c>
      <c r="R23" s="72">
        <v>32436</v>
      </c>
      <c r="S23" s="125">
        <v>47.183754218549993</v>
      </c>
      <c r="T23" s="72">
        <v>6</v>
      </c>
      <c r="U23" s="125">
        <v>8.7280344466426161E-3</v>
      </c>
      <c r="V23" s="72">
        <v>68744</v>
      </c>
      <c r="W23" s="125">
        <v>100</v>
      </c>
      <c r="Y23" s="146">
        <v>1.337379868487607</v>
      </c>
    </row>
    <row r="24" spans="2:25">
      <c r="B24" s="111" t="s">
        <v>102</v>
      </c>
      <c r="D24" s="75">
        <v>17354</v>
      </c>
      <c r="F24" s="72">
        <v>2529</v>
      </c>
      <c r="G24" s="125">
        <v>10.07931130684309</v>
      </c>
      <c r="H24" s="72">
        <v>4286</v>
      </c>
      <c r="I24" s="125">
        <v>17.081822167310989</v>
      </c>
      <c r="J24" s="72">
        <v>1256</v>
      </c>
      <c r="K24" s="125">
        <v>5.005778964568969</v>
      </c>
      <c r="L24" s="72">
        <v>803</v>
      </c>
      <c r="M24" s="125">
        <v>3.2003507233669439</v>
      </c>
      <c r="N24" s="72">
        <v>2763</v>
      </c>
      <c r="O24" s="125">
        <v>11.011916623490491</v>
      </c>
      <c r="P24" s="72">
        <v>3036</v>
      </c>
      <c r="Q24" s="125">
        <v>12.099956159579129</v>
      </c>
      <c r="R24" s="72">
        <v>10379</v>
      </c>
      <c r="S24" s="125">
        <v>41.365429835399148</v>
      </c>
      <c r="T24" s="72">
        <v>39</v>
      </c>
      <c r="U24" s="125">
        <v>0.1554342194412339</v>
      </c>
      <c r="V24" s="72">
        <v>25091</v>
      </c>
      <c r="W24" s="125">
        <v>100</v>
      </c>
      <c r="Y24" s="146">
        <v>1.4458338135300219</v>
      </c>
    </row>
    <row r="25" spans="2:25">
      <c r="B25" s="111" t="s">
        <v>103</v>
      </c>
      <c r="D25" s="75">
        <v>75203</v>
      </c>
      <c r="F25" s="72">
        <v>1143</v>
      </c>
      <c r="G25" s="125">
        <v>1.0471635883905011</v>
      </c>
      <c r="H25" s="72">
        <v>29446</v>
      </c>
      <c r="I25" s="125">
        <v>26.977059513339199</v>
      </c>
      <c r="J25" s="72">
        <v>7395</v>
      </c>
      <c r="K25" s="125">
        <v>6.7749560246262091</v>
      </c>
      <c r="L25" s="72">
        <v>7939</v>
      </c>
      <c r="M25" s="125">
        <v>7.2733435942538849</v>
      </c>
      <c r="N25" s="72">
        <v>13545</v>
      </c>
      <c r="O25" s="125">
        <v>12.409300791556729</v>
      </c>
      <c r="P25" s="72">
        <v>1349</v>
      </c>
      <c r="Q25" s="125">
        <v>1.235891234242158</v>
      </c>
      <c r="R25" s="72">
        <v>40525</v>
      </c>
      <c r="S25" s="125">
        <v>37.127125476399883</v>
      </c>
      <c r="T25" s="72">
        <v>7810</v>
      </c>
      <c r="U25" s="125">
        <v>7.1551597771914386</v>
      </c>
      <c r="V25" s="72">
        <v>109152</v>
      </c>
      <c r="W25" s="125">
        <v>100</v>
      </c>
      <c r="Y25" s="146">
        <v>1.4514314588513759</v>
      </c>
    </row>
    <row r="26" spans="2:25">
      <c r="B26" s="111" t="s">
        <v>104</v>
      </c>
      <c r="D26" s="75">
        <v>9732</v>
      </c>
      <c r="F26" s="72">
        <v>1101</v>
      </c>
      <c r="G26" s="125">
        <v>7.5795125980999591</v>
      </c>
      <c r="H26" s="72">
        <v>4291</v>
      </c>
      <c r="I26" s="125">
        <v>29.540134930469499</v>
      </c>
      <c r="J26" s="72">
        <v>3543</v>
      </c>
      <c r="K26" s="125">
        <v>24.390747624948371</v>
      </c>
      <c r="L26" s="72">
        <v>1174</v>
      </c>
      <c r="M26" s="125">
        <v>8.0820597549222075</v>
      </c>
      <c r="N26" s="72">
        <v>2183</v>
      </c>
      <c r="O26" s="125">
        <v>15.028225251273581</v>
      </c>
      <c r="P26" s="72">
        <v>992</v>
      </c>
      <c r="Q26" s="125">
        <v>6.8291339666804358</v>
      </c>
      <c r="R26" s="72">
        <v>1242</v>
      </c>
      <c r="S26" s="125">
        <v>8.5501858736059475</v>
      </c>
      <c r="T26" s="72">
        <v>0</v>
      </c>
      <c r="U26" s="125">
        <v>0</v>
      </c>
      <c r="V26" s="72">
        <v>14526</v>
      </c>
      <c r="W26" s="125">
        <v>100</v>
      </c>
      <c r="Y26" s="146">
        <v>1.492601726263872</v>
      </c>
    </row>
    <row r="27" spans="2:25">
      <c r="B27" s="111" t="s">
        <v>105</v>
      </c>
      <c r="D27" s="75">
        <v>1672</v>
      </c>
      <c r="F27" s="72">
        <v>2</v>
      </c>
      <c r="G27" s="125">
        <v>0.11160714285714279</v>
      </c>
      <c r="H27" s="72">
        <v>158</v>
      </c>
      <c r="I27" s="125">
        <v>8.8169642857142865</v>
      </c>
      <c r="J27" s="72">
        <v>636</v>
      </c>
      <c r="K27" s="125">
        <v>35.491071428571431</v>
      </c>
      <c r="L27" s="72">
        <v>30</v>
      </c>
      <c r="M27" s="125">
        <v>1.674107142857143</v>
      </c>
      <c r="N27" s="72">
        <v>77</v>
      </c>
      <c r="O27" s="125">
        <v>4.296875</v>
      </c>
      <c r="P27" s="72">
        <v>0</v>
      </c>
      <c r="Q27" s="125">
        <v>0</v>
      </c>
      <c r="R27" s="72">
        <v>889</v>
      </c>
      <c r="S27" s="125">
        <v>49.609375</v>
      </c>
      <c r="T27" s="72">
        <v>0</v>
      </c>
      <c r="U27" s="125">
        <v>0</v>
      </c>
      <c r="V27" s="72">
        <v>1792</v>
      </c>
      <c r="W27" s="125">
        <v>100</v>
      </c>
      <c r="Y27" s="146">
        <v>1.0717703349282299</v>
      </c>
    </row>
    <row r="28" spans="2:25">
      <c r="B28" s="115" t="s">
        <v>106</v>
      </c>
      <c r="D28" s="90">
        <v>2431</v>
      </c>
      <c r="F28" s="87">
        <v>794</v>
      </c>
      <c r="G28" s="126">
        <v>21.03311258278146</v>
      </c>
      <c r="H28" s="87">
        <v>793</v>
      </c>
      <c r="I28" s="126">
        <v>21.006622516556291</v>
      </c>
      <c r="J28" s="87">
        <v>853</v>
      </c>
      <c r="K28" s="126">
        <v>22.59602649006623</v>
      </c>
      <c r="L28" s="87">
        <v>43</v>
      </c>
      <c r="M28" s="126">
        <v>1.139072847682119</v>
      </c>
      <c r="N28" s="87">
        <v>128</v>
      </c>
      <c r="O28" s="126">
        <v>3.3907284768211921</v>
      </c>
      <c r="P28" s="87">
        <v>6</v>
      </c>
      <c r="Q28" s="126">
        <v>0.15894039735099341</v>
      </c>
      <c r="R28" s="87">
        <v>1158</v>
      </c>
      <c r="S28" s="126">
        <v>30.67549668874172</v>
      </c>
      <c r="T28" s="87">
        <v>0</v>
      </c>
      <c r="U28" s="126">
        <v>0</v>
      </c>
      <c r="V28" s="87">
        <v>3775</v>
      </c>
      <c r="W28" s="126">
        <v>99.999999999999986</v>
      </c>
      <c r="Y28" s="147">
        <v>1.5528589058000819</v>
      </c>
    </row>
    <row r="29" spans="2:25" ht="8" customHeight="1"/>
    <row r="30" spans="2:25">
      <c r="B30" s="119" t="s">
        <v>49</v>
      </c>
      <c r="D30" s="63">
        <v>1741857</v>
      </c>
      <c r="F30" s="60">
        <v>83701</v>
      </c>
      <c r="G30" s="137">
        <v>3.320993826278785</v>
      </c>
      <c r="H30" s="60">
        <v>679443</v>
      </c>
      <c r="I30" s="137">
        <v>26.958172642003529</v>
      </c>
      <c r="J30" s="60">
        <v>412455</v>
      </c>
      <c r="K30" s="137">
        <v>16.364924058467839</v>
      </c>
      <c r="L30" s="60">
        <v>112003</v>
      </c>
      <c r="M30" s="137">
        <v>4.4439286451141902</v>
      </c>
      <c r="N30" s="60">
        <v>190362</v>
      </c>
      <c r="O30" s="137">
        <v>7.5529686235299716</v>
      </c>
      <c r="P30" s="60">
        <v>247566</v>
      </c>
      <c r="Q30" s="137">
        <v>9.8226443841356001</v>
      </c>
      <c r="R30" s="60">
        <v>781474</v>
      </c>
      <c r="S30" s="137">
        <v>31.006443523941019</v>
      </c>
      <c r="T30" s="60">
        <v>13356</v>
      </c>
      <c r="U30" s="137">
        <v>0.52992429652906725</v>
      </c>
      <c r="V30" s="60">
        <v>2520360</v>
      </c>
      <c r="W30" s="137">
        <v>100</v>
      </c>
      <c r="Y30" s="148">
        <v>1.446938525952475</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6:T7"/>
  <sheetViews>
    <sheetView showGridLines="0" workbookViewId="0"/>
  </sheetViews>
  <sheetFormatPr baseColWidth="10" defaultColWidth="8.7265625" defaultRowHeight="14.5"/>
  <sheetData>
    <row r="6" spans="1:20" ht="21">
      <c r="A6" s="201" t="s">
        <v>211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212</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213</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87923</v>
      </c>
      <c r="F10" s="95">
        <v>2</v>
      </c>
      <c r="G10" s="124">
        <v>1.546204454615034E-3</v>
      </c>
      <c r="H10" s="95">
        <v>37020</v>
      </c>
      <c r="I10" s="124">
        <v>28.620244454924279</v>
      </c>
      <c r="J10" s="95">
        <v>39094</v>
      </c>
      <c r="K10" s="124">
        <v>30.223658474360061</v>
      </c>
      <c r="L10" s="95">
        <v>6809</v>
      </c>
      <c r="M10" s="124">
        <v>5.2640530657368823</v>
      </c>
      <c r="N10" s="95">
        <v>15761</v>
      </c>
      <c r="O10" s="124">
        <v>12.184864204593771</v>
      </c>
      <c r="P10" s="95">
        <v>1985</v>
      </c>
      <c r="Q10" s="124">
        <v>1.5346079212054211</v>
      </c>
      <c r="R10" s="95">
        <v>28669</v>
      </c>
      <c r="S10" s="124">
        <v>22.164067754679198</v>
      </c>
      <c r="T10" s="95">
        <v>9</v>
      </c>
      <c r="U10" s="124">
        <v>6.9579200457676521E-3</v>
      </c>
      <c r="V10" s="95">
        <v>129349</v>
      </c>
      <c r="W10" s="124">
        <v>100</v>
      </c>
      <c r="Y10" s="145">
        <v>1.4711622669836111</v>
      </c>
    </row>
    <row r="11" spans="1:25">
      <c r="B11" s="111" t="s">
        <v>89</v>
      </c>
      <c r="D11" s="75">
        <v>15027</v>
      </c>
      <c r="F11" s="72">
        <v>2563</v>
      </c>
      <c r="G11" s="125">
        <v>12.94836819238153</v>
      </c>
      <c r="H11" s="72">
        <v>2182</v>
      </c>
      <c r="I11" s="125">
        <v>11.02354248762251</v>
      </c>
      <c r="J11" s="72">
        <v>749</v>
      </c>
      <c r="K11" s="125">
        <v>3.7839749419015858</v>
      </c>
      <c r="L11" s="72">
        <v>530</v>
      </c>
      <c r="M11" s="125">
        <v>2.6775790643629378</v>
      </c>
      <c r="N11" s="72">
        <v>2837</v>
      </c>
      <c r="O11" s="125">
        <v>14.33262604829747</v>
      </c>
      <c r="P11" s="72">
        <v>4983</v>
      </c>
      <c r="Q11" s="125">
        <v>25.174295240982119</v>
      </c>
      <c r="R11" s="72">
        <v>5950</v>
      </c>
      <c r="S11" s="125">
        <v>30.05961402445185</v>
      </c>
      <c r="T11" s="72">
        <v>0</v>
      </c>
      <c r="U11" s="125">
        <v>0</v>
      </c>
      <c r="V11" s="72">
        <v>19794</v>
      </c>
      <c r="W11" s="125">
        <v>100</v>
      </c>
      <c r="Y11" s="146">
        <v>1.317228987821921</v>
      </c>
    </row>
    <row r="12" spans="1:25">
      <c r="B12" s="111" t="s">
        <v>90</v>
      </c>
      <c r="D12" s="75">
        <v>7346</v>
      </c>
      <c r="F12" s="72">
        <v>1906</v>
      </c>
      <c r="G12" s="125">
        <v>18.587868149015019</v>
      </c>
      <c r="H12" s="72">
        <v>954</v>
      </c>
      <c r="I12" s="125">
        <v>9.3036863662960787</v>
      </c>
      <c r="J12" s="72">
        <v>833</v>
      </c>
      <c r="K12" s="125">
        <v>8.1236590598790723</v>
      </c>
      <c r="L12" s="72">
        <v>527</v>
      </c>
      <c r="M12" s="125">
        <v>5.1394577725765558</v>
      </c>
      <c r="N12" s="72">
        <v>1804</v>
      </c>
      <c r="O12" s="125">
        <v>17.59313438658085</v>
      </c>
      <c r="P12" s="72">
        <v>1523</v>
      </c>
      <c r="Q12" s="125">
        <v>14.85274039399259</v>
      </c>
      <c r="R12" s="72">
        <v>2695</v>
      </c>
      <c r="S12" s="125">
        <v>26.282426370197001</v>
      </c>
      <c r="T12" s="72">
        <v>12</v>
      </c>
      <c r="U12" s="125">
        <v>0.1170275014628438</v>
      </c>
      <c r="V12" s="72">
        <v>10254</v>
      </c>
      <c r="W12" s="125">
        <v>100</v>
      </c>
      <c r="Y12" s="146">
        <v>1.3958616934386061</v>
      </c>
    </row>
    <row r="13" spans="1:25">
      <c r="B13" s="111" t="s">
        <v>91</v>
      </c>
      <c r="D13" s="75">
        <v>8353</v>
      </c>
      <c r="F13" s="72">
        <v>455</v>
      </c>
      <c r="G13" s="125">
        <v>3.653738055087127</v>
      </c>
      <c r="H13" s="72">
        <v>3069</v>
      </c>
      <c r="I13" s="125">
        <v>24.644663936400871</v>
      </c>
      <c r="J13" s="72">
        <v>724</v>
      </c>
      <c r="K13" s="125">
        <v>5.8138601140287482</v>
      </c>
      <c r="L13" s="72">
        <v>643</v>
      </c>
      <c r="M13" s="125">
        <v>5.1634144382879628</v>
      </c>
      <c r="N13" s="72">
        <v>2199</v>
      </c>
      <c r="O13" s="125">
        <v>17.658395567333169</v>
      </c>
      <c r="P13" s="72">
        <v>415</v>
      </c>
      <c r="Q13" s="125">
        <v>3.3325303139805671</v>
      </c>
      <c r="R13" s="72">
        <v>4948</v>
      </c>
      <c r="S13" s="125">
        <v>39.733397574881558</v>
      </c>
      <c r="T13" s="72">
        <v>0</v>
      </c>
      <c r="U13" s="125">
        <v>0</v>
      </c>
      <c r="V13" s="72">
        <v>12453</v>
      </c>
      <c r="W13" s="125">
        <v>100</v>
      </c>
      <c r="Y13" s="146">
        <v>1.490841613791452</v>
      </c>
    </row>
    <row r="14" spans="1:25">
      <c r="B14" s="111" t="s">
        <v>92</v>
      </c>
      <c r="D14" s="75">
        <v>25985</v>
      </c>
      <c r="F14" s="72">
        <v>790</v>
      </c>
      <c r="G14" s="125">
        <v>2.3845457289465739</v>
      </c>
      <c r="H14" s="72">
        <v>3545</v>
      </c>
      <c r="I14" s="125">
        <v>10.70027165710836</v>
      </c>
      <c r="J14" s="72">
        <v>581</v>
      </c>
      <c r="K14" s="125">
        <v>1.753697555086025</v>
      </c>
      <c r="L14" s="72">
        <v>1779</v>
      </c>
      <c r="M14" s="125">
        <v>5.3697555086024753</v>
      </c>
      <c r="N14" s="72">
        <v>3796</v>
      </c>
      <c r="O14" s="125">
        <v>11.45789314820404</v>
      </c>
      <c r="P14" s="72">
        <v>10612</v>
      </c>
      <c r="Q14" s="125">
        <v>32.031391488077269</v>
      </c>
      <c r="R14" s="72">
        <v>11721</v>
      </c>
      <c r="S14" s="125">
        <v>35.378810745547838</v>
      </c>
      <c r="T14" s="72">
        <v>306</v>
      </c>
      <c r="U14" s="125">
        <v>0.9236341684274072</v>
      </c>
      <c r="V14" s="72">
        <v>33130</v>
      </c>
      <c r="W14" s="125">
        <v>100</v>
      </c>
      <c r="Y14" s="146">
        <v>1.274966326726958</v>
      </c>
    </row>
    <row r="15" spans="1:25">
      <c r="B15" s="111" t="s">
        <v>93</v>
      </c>
      <c r="D15" s="75">
        <v>5135</v>
      </c>
      <c r="F15" s="72">
        <v>2470</v>
      </c>
      <c r="G15" s="125">
        <v>28.851769653077909</v>
      </c>
      <c r="H15" s="72">
        <v>734</v>
      </c>
      <c r="I15" s="125">
        <v>8.5737647471089815</v>
      </c>
      <c r="J15" s="72">
        <v>385</v>
      </c>
      <c r="K15" s="125">
        <v>4.4971381847914964</v>
      </c>
      <c r="L15" s="72">
        <v>721</v>
      </c>
      <c r="M15" s="125">
        <v>8.4219133278822564</v>
      </c>
      <c r="N15" s="72">
        <v>1764</v>
      </c>
      <c r="O15" s="125">
        <v>20.605069501226492</v>
      </c>
      <c r="P15" s="72">
        <v>302</v>
      </c>
      <c r="Q15" s="125">
        <v>3.5276252774208618</v>
      </c>
      <c r="R15" s="72">
        <v>2185</v>
      </c>
      <c r="S15" s="125">
        <v>25.522719308492</v>
      </c>
      <c r="T15" s="72">
        <v>0</v>
      </c>
      <c r="U15" s="125">
        <v>0</v>
      </c>
      <c r="V15" s="72">
        <v>8561</v>
      </c>
      <c r="W15" s="125">
        <v>100</v>
      </c>
      <c r="Y15" s="146">
        <v>1.667185978578384</v>
      </c>
    </row>
    <row r="16" spans="1:25">
      <c r="B16" s="111" t="s">
        <v>94</v>
      </c>
      <c r="D16" s="75">
        <v>34406</v>
      </c>
      <c r="F16" s="72">
        <v>5898</v>
      </c>
      <c r="G16" s="125">
        <v>12.326534024410631</v>
      </c>
      <c r="H16" s="72">
        <v>4847</v>
      </c>
      <c r="I16" s="125">
        <v>10.129994984116371</v>
      </c>
      <c r="J16" s="72">
        <v>3269</v>
      </c>
      <c r="K16" s="125">
        <v>6.8320514964052839</v>
      </c>
      <c r="L16" s="72">
        <v>2088</v>
      </c>
      <c r="M16" s="125">
        <v>4.3638187594047819</v>
      </c>
      <c r="N16" s="72">
        <v>5551</v>
      </c>
      <c r="O16" s="125">
        <v>11.60132084935629</v>
      </c>
      <c r="P16" s="72">
        <v>15879</v>
      </c>
      <c r="Q16" s="125">
        <v>33.186340076910213</v>
      </c>
      <c r="R16" s="72">
        <v>9683</v>
      </c>
      <c r="S16" s="125">
        <v>20.237000501588359</v>
      </c>
      <c r="T16" s="72">
        <v>633</v>
      </c>
      <c r="U16" s="125">
        <v>1.3229393078080589</v>
      </c>
      <c r="V16" s="72">
        <v>47848</v>
      </c>
      <c r="W16" s="125">
        <v>99.999999999999986</v>
      </c>
      <c r="Y16" s="146">
        <v>1.390687670755101</v>
      </c>
    </row>
    <row r="17" spans="2:25">
      <c r="B17" s="111" t="s">
        <v>95</v>
      </c>
      <c r="D17" s="75">
        <v>25133</v>
      </c>
      <c r="F17" s="72">
        <v>5714</v>
      </c>
      <c r="G17" s="125">
        <v>15.14966725879577</v>
      </c>
      <c r="H17" s="72">
        <v>6068</v>
      </c>
      <c r="I17" s="125">
        <v>16.088236073918921</v>
      </c>
      <c r="J17" s="72">
        <v>2964</v>
      </c>
      <c r="K17" s="125">
        <v>7.8585253334040361</v>
      </c>
      <c r="L17" s="72">
        <v>1472</v>
      </c>
      <c r="M17" s="125">
        <v>3.9027494233369571</v>
      </c>
      <c r="N17" s="72">
        <v>7860</v>
      </c>
      <c r="O17" s="125">
        <v>20.83940928493783</v>
      </c>
      <c r="P17" s="72">
        <v>4316</v>
      </c>
      <c r="Q17" s="125">
        <v>11.44311583636026</v>
      </c>
      <c r="R17" s="72">
        <v>9310</v>
      </c>
      <c r="S17" s="125">
        <v>24.683829572871652</v>
      </c>
      <c r="T17" s="72">
        <v>13</v>
      </c>
      <c r="U17" s="125">
        <v>3.4467216374579113E-2</v>
      </c>
      <c r="V17" s="72">
        <v>37717</v>
      </c>
      <c r="W17" s="125">
        <v>100</v>
      </c>
      <c r="Y17" s="146">
        <v>1.5006962957068399</v>
      </c>
    </row>
    <row r="18" spans="2:25">
      <c r="B18" s="111" t="s">
        <v>96</v>
      </c>
      <c r="D18" s="75">
        <v>47148</v>
      </c>
      <c r="F18" s="72">
        <v>8</v>
      </c>
      <c r="G18" s="125">
        <v>1.3569211459199079E-2</v>
      </c>
      <c r="H18" s="72">
        <v>4740</v>
      </c>
      <c r="I18" s="125">
        <v>8.0397577895754537</v>
      </c>
      <c r="J18" s="72">
        <v>5914</v>
      </c>
      <c r="K18" s="125">
        <v>10.03103957121292</v>
      </c>
      <c r="L18" s="72">
        <v>3740</v>
      </c>
      <c r="M18" s="125">
        <v>6.3436063571755694</v>
      </c>
      <c r="N18" s="72">
        <v>14346</v>
      </c>
      <c r="O18" s="125">
        <v>24.332988449208749</v>
      </c>
      <c r="P18" s="72">
        <v>6820</v>
      </c>
      <c r="Q18" s="125">
        <v>11.56775276896721</v>
      </c>
      <c r="R18" s="72">
        <v>23327</v>
      </c>
      <c r="S18" s="125">
        <v>39.566124463592111</v>
      </c>
      <c r="T18" s="72">
        <v>62</v>
      </c>
      <c r="U18" s="125">
        <v>0.1051613888087929</v>
      </c>
      <c r="V18" s="72">
        <v>58957</v>
      </c>
      <c r="W18" s="125">
        <v>100</v>
      </c>
      <c r="Y18" s="146">
        <v>1.250466615763129</v>
      </c>
    </row>
    <row r="19" spans="2:25">
      <c r="B19" s="111" t="s">
        <v>97</v>
      </c>
      <c r="D19" s="75">
        <v>49397</v>
      </c>
      <c r="F19" s="72">
        <v>25</v>
      </c>
      <c r="G19" s="125">
        <v>3.3706350276392072E-2</v>
      </c>
      <c r="H19" s="72">
        <v>20634</v>
      </c>
      <c r="I19" s="125">
        <v>27.819873264122961</v>
      </c>
      <c r="J19" s="72">
        <v>1197</v>
      </c>
      <c r="K19" s="125">
        <v>1.6138600512336521</v>
      </c>
      <c r="L19" s="72">
        <v>3299</v>
      </c>
      <c r="M19" s="125">
        <v>4.4478899824726978</v>
      </c>
      <c r="N19" s="72">
        <v>5996</v>
      </c>
      <c r="O19" s="125">
        <v>8.0841310502898747</v>
      </c>
      <c r="P19" s="72">
        <v>8359</v>
      </c>
      <c r="Q19" s="125">
        <v>11.27005527841445</v>
      </c>
      <c r="R19" s="72">
        <v>34248</v>
      </c>
      <c r="S19" s="125">
        <v>46.175003370635032</v>
      </c>
      <c r="T19" s="72">
        <v>412</v>
      </c>
      <c r="U19" s="125">
        <v>0.55548065255494139</v>
      </c>
      <c r="V19" s="72">
        <v>74170</v>
      </c>
      <c r="W19" s="125">
        <v>100</v>
      </c>
      <c r="Y19" s="146">
        <v>1.5015081887564019</v>
      </c>
    </row>
    <row r="20" spans="2:25">
      <c r="B20" s="111" t="s">
        <v>98</v>
      </c>
      <c r="D20" s="75">
        <v>12301</v>
      </c>
      <c r="F20" s="72">
        <v>462</v>
      </c>
      <c r="G20" s="125">
        <v>3.3302097599653999</v>
      </c>
      <c r="H20" s="72">
        <v>932</v>
      </c>
      <c r="I20" s="125">
        <v>6.7180854898003322</v>
      </c>
      <c r="J20" s="72">
        <v>174</v>
      </c>
      <c r="K20" s="125">
        <v>1.254234844662294</v>
      </c>
      <c r="L20" s="72">
        <v>791</v>
      </c>
      <c r="M20" s="125">
        <v>5.7017227708498517</v>
      </c>
      <c r="N20" s="72">
        <v>3523</v>
      </c>
      <c r="O20" s="125">
        <v>25.394651481294598</v>
      </c>
      <c r="P20" s="72">
        <v>5910</v>
      </c>
      <c r="Q20" s="125">
        <v>42.600735241115842</v>
      </c>
      <c r="R20" s="72">
        <v>2081</v>
      </c>
      <c r="S20" s="125">
        <v>15.00036041231168</v>
      </c>
      <c r="T20" s="72">
        <v>0</v>
      </c>
      <c r="U20" s="125">
        <v>0</v>
      </c>
      <c r="V20" s="72">
        <v>13873</v>
      </c>
      <c r="W20" s="125">
        <v>100</v>
      </c>
      <c r="Y20" s="146">
        <v>1.127794488252988</v>
      </c>
    </row>
    <row r="21" spans="2:25">
      <c r="B21" s="111" t="s">
        <v>99</v>
      </c>
      <c r="D21" s="75">
        <v>27908</v>
      </c>
      <c r="F21" s="72">
        <v>1416</v>
      </c>
      <c r="G21" s="125">
        <v>3.2560706401766</v>
      </c>
      <c r="H21" s="72">
        <v>12997</v>
      </c>
      <c r="I21" s="125">
        <v>29.88640544518028</v>
      </c>
      <c r="J21" s="72">
        <v>7620</v>
      </c>
      <c r="K21" s="125">
        <v>17.522075055187639</v>
      </c>
      <c r="L21" s="72">
        <v>1690</v>
      </c>
      <c r="M21" s="125">
        <v>3.886129506990434</v>
      </c>
      <c r="N21" s="72">
        <v>3813</v>
      </c>
      <c r="O21" s="125">
        <v>8.7679359823399547</v>
      </c>
      <c r="P21" s="72">
        <v>6911</v>
      </c>
      <c r="Q21" s="125">
        <v>15.891740250183959</v>
      </c>
      <c r="R21" s="72">
        <v>8951</v>
      </c>
      <c r="S21" s="125">
        <v>20.582689477557029</v>
      </c>
      <c r="T21" s="72">
        <v>90</v>
      </c>
      <c r="U21" s="125">
        <v>0.20695364238410599</v>
      </c>
      <c r="V21" s="72">
        <v>43488</v>
      </c>
      <c r="W21" s="125">
        <v>100</v>
      </c>
      <c r="Y21" s="146">
        <v>1.558262863694998</v>
      </c>
    </row>
    <row r="22" spans="2:25">
      <c r="B22" s="111" t="s">
        <v>100</v>
      </c>
      <c r="D22" s="75">
        <v>71667</v>
      </c>
      <c r="F22" s="72">
        <v>2826</v>
      </c>
      <c r="G22" s="125">
        <v>2.7054712555645972</v>
      </c>
      <c r="H22" s="72">
        <v>25370</v>
      </c>
      <c r="I22" s="125">
        <v>24.287970896558321</v>
      </c>
      <c r="J22" s="72">
        <v>18754</v>
      </c>
      <c r="K22" s="125">
        <v>17.954142932363219</v>
      </c>
      <c r="L22" s="72">
        <v>7610</v>
      </c>
      <c r="M22" s="125">
        <v>7.2854339189124504</v>
      </c>
      <c r="N22" s="72">
        <v>16145</v>
      </c>
      <c r="O22" s="125">
        <v>15.45641663874396</v>
      </c>
      <c r="P22" s="72">
        <v>14481</v>
      </c>
      <c r="Q22" s="125">
        <v>13.8633861471447</v>
      </c>
      <c r="R22" s="72">
        <v>19202</v>
      </c>
      <c r="S22" s="125">
        <v>18.383035757024562</v>
      </c>
      <c r="T22" s="72">
        <v>67</v>
      </c>
      <c r="U22" s="125">
        <v>6.414245368819109E-2</v>
      </c>
      <c r="V22" s="72">
        <v>104455</v>
      </c>
      <c r="W22" s="125">
        <v>100</v>
      </c>
      <c r="Y22" s="146">
        <v>1.4575048488146569</v>
      </c>
    </row>
    <row r="23" spans="2:25">
      <c r="B23" s="111" t="s">
        <v>101</v>
      </c>
      <c r="D23" s="75">
        <v>14638</v>
      </c>
      <c r="F23" s="72">
        <v>1041</v>
      </c>
      <c r="G23" s="125">
        <v>5.6619166757315336</v>
      </c>
      <c r="H23" s="72">
        <v>3191</v>
      </c>
      <c r="I23" s="125">
        <v>17.355596649624712</v>
      </c>
      <c r="J23" s="72">
        <v>618</v>
      </c>
      <c r="K23" s="125">
        <v>3.3612531273795279</v>
      </c>
      <c r="L23" s="72">
        <v>1545</v>
      </c>
      <c r="M23" s="125">
        <v>8.4031328184488192</v>
      </c>
      <c r="N23" s="72">
        <v>2841</v>
      </c>
      <c r="O23" s="125">
        <v>15.45197432829327</v>
      </c>
      <c r="P23" s="72">
        <v>966</v>
      </c>
      <c r="Q23" s="125">
        <v>5.2539976068747958</v>
      </c>
      <c r="R23" s="72">
        <v>8182</v>
      </c>
      <c r="S23" s="125">
        <v>44.501250951811159</v>
      </c>
      <c r="T23" s="72">
        <v>2</v>
      </c>
      <c r="U23" s="125">
        <v>1.0877841836179699E-2</v>
      </c>
      <c r="V23" s="72">
        <v>18386</v>
      </c>
      <c r="W23" s="125">
        <v>99.999999999999986</v>
      </c>
      <c r="Y23" s="146">
        <v>1.256045907910917</v>
      </c>
    </row>
    <row r="24" spans="2:25">
      <c r="B24" s="111" t="s">
        <v>102</v>
      </c>
      <c r="D24" s="75">
        <v>3109</v>
      </c>
      <c r="F24" s="72">
        <v>324</v>
      </c>
      <c r="G24" s="125">
        <v>8.1264108352144468</v>
      </c>
      <c r="H24" s="72">
        <v>327</v>
      </c>
      <c r="I24" s="125">
        <v>8.2016553799849508</v>
      </c>
      <c r="J24" s="72">
        <v>176</v>
      </c>
      <c r="K24" s="125">
        <v>4.4143466265362434</v>
      </c>
      <c r="L24" s="72">
        <v>193</v>
      </c>
      <c r="M24" s="125">
        <v>4.8407323802357656</v>
      </c>
      <c r="N24" s="72">
        <v>1001</v>
      </c>
      <c r="O24" s="125">
        <v>25.10659643842488</v>
      </c>
      <c r="P24" s="72">
        <v>704</v>
      </c>
      <c r="Q24" s="125">
        <v>17.65738650614497</v>
      </c>
      <c r="R24" s="72">
        <v>1250</v>
      </c>
      <c r="S24" s="125">
        <v>31.35189365437672</v>
      </c>
      <c r="T24" s="72">
        <v>12</v>
      </c>
      <c r="U24" s="125">
        <v>0.30097817908201652</v>
      </c>
      <c r="V24" s="72">
        <v>3987</v>
      </c>
      <c r="W24" s="125">
        <v>100</v>
      </c>
      <c r="Y24" s="146">
        <v>1.2824059183017049</v>
      </c>
    </row>
    <row r="25" spans="2:25">
      <c r="B25" s="111" t="s">
        <v>103</v>
      </c>
      <c r="D25" s="75">
        <v>17238</v>
      </c>
      <c r="F25" s="72">
        <v>255</v>
      </c>
      <c r="G25" s="125">
        <v>1.0120654072074931</v>
      </c>
      <c r="H25" s="72">
        <v>5564</v>
      </c>
      <c r="I25" s="125">
        <v>22.082870296872521</v>
      </c>
      <c r="J25" s="72">
        <v>1453</v>
      </c>
      <c r="K25" s="125">
        <v>5.766788379107795</v>
      </c>
      <c r="L25" s="72">
        <v>2019</v>
      </c>
      <c r="M25" s="125">
        <v>8.0131766947134455</v>
      </c>
      <c r="N25" s="72">
        <v>5904</v>
      </c>
      <c r="O25" s="125">
        <v>23.432290839815849</v>
      </c>
      <c r="P25" s="72">
        <v>642</v>
      </c>
      <c r="Q25" s="125">
        <v>2.5480234957929828</v>
      </c>
      <c r="R25" s="72">
        <v>7274</v>
      </c>
      <c r="S25" s="125">
        <v>28.869661851087471</v>
      </c>
      <c r="T25" s="72">
        <v>2085</v>
      </c>
      <c r="U25" s="125">
        <v>8.2751230354024443</v>
      </c>
      <c r="V25" s="72">
        <v>25196</v>
      </c>
      <c r="W25" s="125">
        <v>100</v>
      </c>
      <c r="Y25" s="146">
        <v>1.461654484278919</v>
      </c>
    </row>
    <row r="26" spans="2:25">
      <c r="B26" s="111" t="s">
        <v>104</v>
      </c>
      <c r="D26" s="75">
        <v>2117</v>
      </c>
      <c r="F26" s="72">
        <v>281</v>
      </c>
      <c r="G26" s="125">
        <v>8.8643533123028391</v>
      </c>
      <c r="H26" s="72">
        <v>445</v>
      </c>
      <c r="I26" s="125">
        <v>14.0378548895899</v>
      </c>
      <c r="J26" s="72">
        <v>560</v>
      </c>
      <c r="K26" s="125">
        <v>17.66561514195584</v>
      </c>
      <c r="L26" s="72">
        <v>293</v>
      </c>
      <c r="M26" s="125">
        <v>9.2429022082018939</v>
      </c>
      <c r="N26" s="72">
        <v>709</v>
      </c>
      <c r="O26" s="125">
        <v>22.36593059936909</v>
      </c>
      <c r="P26" s="72">
        <v>404</v>
      </c>
      <c r="Q26" s="125">
        <v>12.74447949526814</v>
      </c>
      <c r="R26" s="72">
        <v>478</v>
      </c>
      <c r="S26" s="125">
        <v>15.0788643533123</v>
      </c>
      <c r="T26" s="72">
        <v>0</v>
      </c>
      <c r="U26" s="125">
        <v>0</v>
      </c>
      <c r="V26" s="72">
        <v>3170</v>
      </c>
      <c r="W26" s="125">
        <v>100</v>
      </c>
      <c r="Y26" s="146">
        <v>1.4974019839395369</v>
      </c>
    </row>
    <row r="27" spans="2:25">
      <c r="B27" s="111" t="s">
        <v>105</v>
      </c>
      <c r="D27" s="75">
        <v>430</v>
      </c>
      <c r="F27" s="72">
        <v>1</v>
      </c>
      <c r="G27" s="125">
        <v>0.21459227467811159</v>
      </c>
      <c r="H27" s="72">
        <v>36</v>
      </c>
      <c r="I27" s="125">
        <v>7.7253218884120178</v>
      </c>
      <c r="J27" s="72">
        <v>167</v>
      </c>
      <c r="K27" s="125">
        <v>35.836909871244643</v>
      </c>
      <c r="L27" s="72">
        <v>4</v>
      </c>
      <c r="M27" s="125">
        <v>0.85836909871244638</v>
      </c>
      <c r="N27" s="72">
        <v>28</v>
      </c>
      <c r="O27" s="125">
        <v>6.0085836909871242</v>
      </c>
      <c r="P27" s="72">
        <v>0</v>
      </c>
      <c r="Q27" s="125">
        <v>0</v>
      </c>
      <c r="R27" s="72">
        <v>230</v>
      </c>
      <c r="S27" s="125">
        <v>49.356223175965667</v>
      </c>
      <c r="T27" s="72">
        <v>0</v>
      </c>
      <c r="U27" s="125">
        <v>0</v>
      </c>
      <c r="V27" s="72">
        <v>466</v>
      </c>
      <c r="W27" s="125">
        <v>100</v>
      </c>
      <c r="Y27" s="146">
        <v>1.0837209302325581</v>
      </c>
    </row>
    <row r="28" spans="2:25">
      <c r="B28" s="115" t="s">
        <v>106</v>
      </c>
      <c r="D28" s="90">
        <v>848</v>
      </c>
      <c r="F28" s="87">
        <v>203</v>
      </c>
      <c r="G28" s="126">
        <v>16.45056726094003</v>
      </c>
      <c r="H28" s="87">
        <v>216</v>
      </c>
      <c r="I28" s="126">
        <v>17.504051863857381</v>
      </c>
      <c r="J28" s="87">
        <v>266</v>
      </c>
      <c r="K28" s="126">
        <v>21.55591572123177</v>
      </c>
      <c r="L28" s="87">
        <v>18</v>
      </c>
      <c r="M28" s="126">
        <v>1.4586709886547811</v>
      </c>
      <c r="N28" s="87">
        <v>64</v>
      </c>
      <c r="O28" s="126">
        <v>5.1863857374392222</v>
      </c>
      <c r="P28" s="87">
        <v>1</v>
      </c>
      <c r="Q28" s="126">
        <v>8.1037277147487846E-2</v>
      </c>
      <c r="R28" s="87">
        <v>466</v>
      </c>
      <c r="S28" s="126">
        <v>37.763371150729327</v>
      </c>
      <c r="T28" s="87">
        <v>0</v>
      </c>
      <c r="U28" s="126">
        <v>0</v>
      </c>
      <c r="V28" s="87">
        <v>1234</v>
      </c>
      <c r="W28" s="126">
        <v>100</v>
      </c>
      <c r="Y28" s="147">
        <v>1.4551886792452831</v>
      </c>
    </row>
    <row r="29" spans="2:25" ht="8" customHeight="1"/>
    <row r="30" spans="2:25">
      <c r="B30" s="119" t="s">
        <v>49</v>
      </c>
      <c r="D30" s="63">
        <v>456109</v>
      </c>
      <c r="F30" s="60">
        <v>26640</v>
      </c>
      <c r="G30" s="137">
        <v>4.1207261387682363</v>
      </c>
      <c r="H30" s="60">
        <v>132871</v>
      </c>
      <c r="I30" s="137">
        <v>20.552740344755051</v>
      </c>
      <c r="J30" s="60">
        <v>85498</v>
      </c>
      <c r="K30" s="137">
        <v>13.22499412208734</v>
      </c>
      <c r="L30" s="60">
        <v>35771</v>
      </c>
      <c r="M30" s="137">
        <v>5.5331266782987463</v>
      </c>
      <c r="N30" s="60">
        <v>95942</v>
      </c>
      <c r="O30" s="137">
        <v>14.84049201222606</v>
      </c>
      <c r="P30" s="60">
        <v>85213</v>
      </c>
      <c r="Q30" s="137">
        <v>13.1809097771343</v>
      </c>
      <c r="R30" s="60">
        <v>180850</v>
      </c>
      <c r="S30" s="137">
        <v>27.974223806165</v>
      </c>
      <c r="T30" s="60">
        <v>3703</v>
      </c>
      <c r="U30" s="137">
        <v>0.57278712056526959</v>
      </c>
      <c r="V30" s="60">
        <v>646488</v>
      </c>
      <c r="W30" s="137">
        <v>99.999999999999986</v>
      </c>
      <c r="Y30" s="148">
        <v>1.4173980342418151</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6:T7"/>
  <sheetViews>
    <sheetView showGridLines="0" workbookViewId="0"/>
  </sheetViews>
  <sheetFormatPr baseColWidth="10" defaultColWidth="8.7265625" defaultRowHeight="14.5"/>
  <sheetData>
    <row r="6" spans="1:20" ht="21">
      <c r="A6" s="201" t="s">
        <v>214</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215</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216</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150344</v>
      </c>
      <c r="F10" s="95">
        <v>11</v>
      </c>
      <c r="G10" s="124">
        <v>4.7048357156910543E-3</v>
      </c>
      <c r="H10" s="95">
        <v>78576</v>
      </c>
      <c r="I10" s="124">
        <v>33.607924654194584</v>
      </c>
      <c r="J10" s="95">
        <v>83475</v>
      </c>
      <c r="K10" s="124">
        <v>35.703287397028262</v>
      </c>
      <c r="L10" s="95">
        <v>9082</v>
      </c>
      <c r="M10" s="124">
        <v>3.8844834518096509</v>
      </c>
      <c r="N10" s="95">
        <v>16535</v>
      </c>
      <c r="O10" s="124">
        <v>7.0722235053592364</v>
      </c>
      <c r="P10" s="95">
        <v>1892</v>
      </c>
      <c r="Q10" s="124">
        <v>0.80923174309886148</v>
      </c>
      <c r="R10" s="95">
        <v>44228</v>
      </c>
      <c r="S10" s="124">
        <v>18.916861275780359</v>
      </c>
      <c r="T10" s="95">
        <v>3</v>
      </c>
      <c r="U10" s="124">
        <v>1.2831370133702879E-3</v>
      </c>
      <c r="V10" s="95">
        <v>233802</v>
      </c>
      <c r="W10" s="124">
        <v>100</v>
      </c>
      <c r="Y10" s="145">
        <v>1.555113606129942</v>
      </c>
    </row>
    <row r="11" spans="1:25">
      <c r="B11" s="111" t="s">
        <v>89</v>
      </c>
      <c r="D11" s="75">
        <v>18234</v>
      </c>
      <c r="F11" s="72">
        <v>1553</v>
      </c>
      <c r="G11" s="125">
        <v>6.4665223184543636</v>
      </c>
      <c r="H11" s="72">
        <v>4185</v>
      </c>
      <c r="I11" s="125">
        <v>17.42588274483678</v>
      </c>
      <c r="J11" s="72">
        <v>1990</v>
      </c>
      <c r="K11" s="125">
        <v>8.286142571618921</v>
      </c>
      <c r="L11" s="72">
        <v>676</v>
      </c>
      <c r="M11" s="125">
        <v>2.8147901399067292</v>
      </c>
      <c r="N11" s="72">
        <v>1147</v>
      </c>
      <c r="O11" s="125">
        <v>4.7759826782145236</v>
      </c>
      <c r="P11" s="72">
        <v>4239</v>
      </c>
      <c r="Q11" s="125">
        <v>17.65073284477015</v>
      </c>
      <c r="R11" s="72">
        <v>10226</v>
      </c>
      <c r="S11" s="125">
        <v>42.579946702198527</v>
      </c>
      <c r="T11" s="72">
        <v>0</v>
      </c>
      <c r="U11" s="125">
        <v>0</v>
      </c>
      <c r="V11" s="72">
        <v>24016</v>
      </c>
      <c r="W11" s="125">
        <v>100</v>
      </c>
      <c r="Y11" s="146">
        <v>1.317099923220358</v>
      </c>
    </row>
    <row r="12" spans="1:25">
      <c r="B12" s="111" t="s">
        <v>90</v>
      </c>
      <c r="D12" s="75">
        <v>11248</v>
      </c>
      <c r="F12" s="72">
        <v>2255</v>
      </c>
      <c r="G12" s="125">
        <v>13.906876349059511</v>
      </c>
      <c r="H12" s="72">
        <v>2672</v>
      </c>
      <c r="I12" s="125">
        <v>16.478569226025289</v>
      </c>
      <c r="J12" s="72">
        <v>1934</v>
      </c>
      <c r="K12" s="125">
        <v>11.92722787542399</v>
      </c>
      <c r="L12" s="72">
        <v>852</v>
      </c>
      <c r="M12" s="125">
        <v>5.2543940795559667</v>
      </c>
      <c r="N12" s="72">
        <v>1947</v>
      </c>
      <c r="O12" s="125">
        <v>12.007400555041629</v>
      </c>
      <c r="P12" s="72">
        <v>1898</v>
      </c>
      <c r="Q12" s="125">
        <v>11.70521122417515</v>
      </c>
      <c r="R12" s="72">
        <v>4650</v>
      </c>
      <c r="S12" s="125">
        <v>28.677150786308971</v>
      </c>
      <c r="T12" s="72">
        <v>7</v>
      </c>
      <c r="U12" s="125">
        <v>4.3169904409497382E-2</v>
      </c>
      <c r="V12" s="72">
        <v>16215</v>
      </c>
      <c r="W12" s="125">
        <v>100</v>
      </c>
      <c r="Y12" s="146">
        <v>1.441589615931721</v>
      </c>
    </row>
    <row r="13" spans="1:25">
      <c r="B13" s="111" t="s">
        <v>91</v>
      </c>
      <c r="D13" s="75">
        <v>11160</v>
      </c>
      <c r="F13" s="72">
        <v>964</v>
      </c>
      <c r="G13" s="125">
        <v>5.0752869327155947</v>
      </c>
      <c r="H13" s="72">
        <v>6094</v>
      </c>
      <c r="I13" s="125">
        <v>32.083815941876381</v>
      </c>
      <c r="J13" s="72">
        <v>947</v>
      </c>
      <c r="K13" s="125">
        <v>4.985784984732021</v>
      </c>
      <c r="L13" s="72">
        <v>979</v>
      </c>
      <c r="M13" s="125">
        <v>5.1542592397599254</v>
      </c>
      <c r="N13" s="72">
        <v>867</v>
      </c>
      <c r="O13" s="125">
        <v>4.5645993471622619</v>
      </c>
      <c r="P13" s="72">
        <v>350</v>
      </c>
      <c r="Q13" s="125">
        <v>1.842687164367695</v>
      </c>
      <c r="R13" s="72">
        <v>8793</v>
      </c>
      <c r="S13" s="125">
        <v>46.293566389386122</v>
      </c>
      <c r="T13" s="72">
        <v>0</v>
      </c>
      <c r="U13" s="125">
        <v>0</v>
      </c>
      <c r="V13" s="72">
        <v>18994</v>
      </c>
      <c r="W13" s="125">
        <v>100</v>
      </c>
      <c r="Y13" s="146">
        <v>1.701971326164875</v>
      </c>
    </row>
    <row r="14" spans="1:25">
      <c r="B14" s="111" t="s">
        <v>92</v>
      </c>
      <c r="D14" s="75">
        <v>27109</v>
      </c>
      <c r="F14" s="72">
        <v>754</v>
      </c>
      <c r="G14" s="125">
        <v>2.1138211382113821</v>
      </c>
      <c r="H14" s="72">
        <v>5223</v>
      </c>
      <c r="I14" s="125">
        <v>14.64255677039529</v>
      </c>
      <c r="J14" s="72">
        <v>539</v>
      </c>
      <c r="K14" s="125">
        <v>1.51107373142697</v>
      </c>
      <c r="L14" s="72">
        <v>1914</v>
      </c>
      <c r="M14" s="125">
        <v>5.3658536585365857</v>
      </c>
      <c r="N14" s="72">
        <v>2108</v>
      </c>
      <c r="O14" s="125">
        <v>5.9097280627978694</v>
      </c>
      <c r="P14" s="72">
        <v>12722</v>
      </c>
      <c r="Q14" s="125">
        <v>35.665825623773479</v>
      </c>
      <c r="R14" s="72">
        <v>12271</v>
      </c>
      <c r="S14" s="125">
        <v>34.401457807681517</v>
      </c>
      <c r="T14" s="72">
        <v>139</v>
      </c>
      <c r="U14" s="125">
        <v>0.38968320717689942</v>
      </c>
      <c r="V14" s="72">
        <v>35670</v>
      </c>
      <c r="W14" s="125">
        <v>100</v>
      </c>
      <c r="Y14" s="146">
        <v>1.315799181083773</v>
      </c>
    </row>
    <row r="15" spans="1:25">
      <c r="B15" s="111" t="s">
        <v>93</v>
      </c>
      <c r="D15" s="75">
        <v>8418</v>
      </c>
      <c r="F15" s="72">
        <v>3916</v>
      </c>
      <c r="G15" s="125">
        <v>28.296842257388541</v>
      </c>
      <c r="H15" s="72">
        <v>1725</v>
      </c>
      <c r="I15" s="125">
        <v>12.46477346629092</v>
      </c>
      <c r="J15" s="72">
        <v>567</v>
      </c>
      <c r="K15" s="125">
        <v>4.0971168437025796</v>
      </c>
      <c r="L15" s="72">
        <v>865</v>
      </c>
      <c r="M15" s="125">
        <v>6.2504516222270396</v>
      </c>
      <c r="N15" s="72">
        <v>2791</v>
      </c>
      <c r="O15" s="125">
        <v>20.16764217067707</v>
      </c>
      <c r="P15" s="72">
        <v>339</v>
      </c>
      <c r="Q15" s="125">
        <v>2.449598959462389</v>
      </c>
      <c r="R15" s="72">
        <v>3636</v>
      </c>
      <c r="S15" s="125">
        <v>26.27357468025146</v>
      </c>
      <c r="T15" s="72">
        <v>0</v>
      </c>
      <c r="U15" s="125">
        <v>0</v>
      </c>
      <c r="V15" s="72">
        <v>13839</v>
      </c>
      <c r="W15" s="125">
        <v>100</v>
      </c>
      <c r="Y15" s="146">
        <v>1.643977191732003</v>
      </c>
    </row>
    <row r="16" spans="1:25">
      <c r="B16" s="111" t="s">
        <v>94</v>
      </c>
      <c r="D16" s="75">
        <v>42391</v>
      </c>
      <c r="F16" s="72">
        <v>4726</v>
      </c>
      <c r="G16" s="125">
        <v>7.8626449498394537</v>
      </c>
      <c r="H16" s="72">
        <v>10777</v>
      </c>
      <c r="I16" s="125">
        <v>17.929692049178961</v>
      </c>
      <c r="J16" s="72">
        <v>7188</v>
      </c>
      <c r="K16" s="125">
        <v>11.95867369857088</v>
      </c>
      <c r="L16" s="72">
        <v>2444</v>
      </c>
      <c r="M16" s="125">
        <v>4.0660821534929381</v>
      </c>
      <c r="N16" s="72">
        <v>3519</v>
      </c>
      <c r="O16" s="125">
        <v>5.8545593691250604</v>
      </c>
      <c r="P16" s="72">
        <v>15644</v>
      </c>
      <c r="Q16" s="125">
        <v>26.026918661719929</v>
      </c>
      <c r="R16" s="72">
        <v>14712</v>
      </c>
      <c r="S16" s="125">
        <v>24.476350508260271</v>
      </c>
      <c r="T16" s="72">
        <v>1097</v>
      </c>
      <c r="U16" s="125">
        <v>1.8250786098125009</v>
      </c>
      <c r="V16" s="72">
        <v>60107</v>
      </c>
      <c r="W16" s="125">
        <v>100</v>
      </c>
      <c r="Y16" s="146">
        <v>1.4179188978792669</v>
      </c>
    </row>
    <row r="17" spans="2:25">
      <c r="B17" s="111" t="s">
        <v>95</v>
      </c>
      <c r="D17" s="75">
        <v>26746</v>
      </c>
      <c r="F17" s="72">
        <v>5015</v>
      </c>
      <c r="G17" s="125">
        <v>12.54722409867647</v>
      </c>
      <c r="H17" s="72">
        <v>10642</v>
      </c>
      <c r="I17" s="125">
        <v>26.62563486702194</v>
      </c>
      <c r="J17" s="72">
        <v>4669</v>
      </c>
      <c r="K17" s="125">
        <v>11.681553203732889</v>
      </c>
      <c r="L17" s="72">
        <v>1759</v>
      </c>
      <c r="M17" s="125">
        <v>4.4009107057969929</v>
      </c>
      <c r="N17" s="72">
        <v>3672</v>
      </c>
      <c r="O17" s="125">
        <v>9.1871200180139603</v>
      </c>
      <c r="P17" s="72">
        <v>4628</v>
      </c>
      <c r="Q17" s="125">
        <v>11.578973704621079</v>
      </c>
      <c r="R17" s="72">
        <v>9579</v>
      </c>
      <c r="S17" s="125">
        <v>23.966073707123019</v>
      </c>
      <c r="T17" s="72">
        <v>5</v>
      </c>
      <c r="U17" s="125">
        <v>1.250969501363557E-2</v>
      </c>
      <c r="V17" s="72">
        <v>39969</v>
      </c>
      <c r="W17" s="125">
        <v>99.999999999999986</v>
      </c>
      <c r="Y17" s="146">
        <v>1.4943916847379051</v>
      </c>
    </row>
    <row r="18" spans="2:25">
      <c r="B18" s="111" t="s">
        <v>96</v>
      </c>
      <c r="D18" s="75">
        <v>98989</v>
      </c>
      <c r="F18" s="72">
        <v>4</v>
      </c>
      <c r="G18" s="125">
        <v>3.1982601464803149E-3</v>
      </c>
      <c r="H18" s="72">
        <v>14615</v>
      </c>
      <c r="I18" s="125">
        <v>11.685643010202449</v>
      </c>
      <c r="J18" s="72">
        <v>13469</v>
      </c>
      <c r="K18" s="125">
        <v>10.769341478235839</v>
      </c>
      <c r="L18" s="72">
        <v>7693</v>
      </c>
      <c r="M18" s="125">
        <v>6.1510538267182664</v>
      </c>
      <c r="N18" s="72">
        <v>21229</v>
      </c>
      <c r="O18" s="125">
        <v>16.973966162407649</v>
      </c>
      <c r="P18" s="72">
        <v>12124</v>
      </c>
      <c r="Q18" s="125">
        <v>9.6939265039818334</v>
      </c>
      <c r="R18" s="72">
        <v>55917</v>
      </c>
      <c r="S18" s="125">
        <v>44.709278152684938</v>
      </c>
      <c r="T18" s="72">
        <v>17</v>
      </c>
      <c r="U18" s="125">
        <v>1.359260562254134E-2</v>
      </c>
      <c r="V18" s="72">
        <v>125068</v>
      </c>
      <c r="W18" s="125">
        <v>99.999999999999986</v>
      </c>
      <c r="Y18" s="146">
        <v>1.2634535150370241</v>
      </c>
    </row>
    <row r="19" spans="2:25">
      <c r="B19" s="111" t="s">
        <v>97</v>
      </c>
      <c r="D19" s="75">
        <v>69926</v>
      </c>
      <c r="F19" s="72">
        <v>394</v>
      </c>
      <c r="G19" s="125">
        <v>0.37378921703492179</v>
      </c>
      <c r="H19" s="72">
        <v>31095</v>
      </c>
      <c r="I19" s="125">
        <v>29.499938334266218</v>
      </c>
      <c r="J19" s="72">
        <v>2587</v>
      </c>
      <c r="K19" s="125">
        <v>2.4542962042369099</v>
      </c>
      <c r="L19" s="72">
        <v>4483</v>
      </c>
      <c r="M19" s="125">
        <v>4.2530382232679038</v>
      </c>
      <c r="N19" s="72">
        <v>6228</v>
      </c>
      <c r="O19" s="125">
        <v>5.9085259992220633</v>
      </c>
      <c r="P19" s="72">
        <v>11088</v>
      </c>
      <c r="Q19" s="125">
        <v>10.51922547838379</v>
      </c>
      <c r="R19" s="72">
        <v>48926</v>
      </c>
      <c r="S19" s="125">
        <v>46.416272164087772</v>
      </c>
      <c r="T19" s="72">
        <v>606</v>
      </c>
      <c r="U19" s="125">
        <v>0.57491437950041269</v>
      </c>
      <c r="V19" s="72">
        <v>105407</v>
      </c>
      <c r="W19" s="125">
        <v>100</v>
      </c>
      <c r="Y19" s="146">
        <v>1.5074078311357719</v>
      </c>
    </row>
    <row r="20" spans="2:25">
      <c r="B20" s="111" t="s">
        <v>98</v>
      </c>
      <c r="D20" s="75">
        <v>12725</v>
      </c>
      <c r="F20" s="72">
        <v>478</v>
      </c>
      <c r="G20" s="125">
        <v>3.1488801054018452</v>
      </c>
      <c r="H20" s="72">
        <v>2048</v>
      </c>
      <c r="I20" s="125">
        <v>13.49143610013175</v>
      </c>
      <c r="J20" s="72">
        <v>286</v>
      </c>
      <c r="K20" s="125">
        <v>1.8840579710144929</v>
      </c>
      <c r="L20" s="72">
        <v>957</v>
      </c>
      <c r="M20" s="125">
        <v>6.3043478260869561</v>
      </c>
      <c r="N20" s="72">
        <v>1841</v>
      </c>
      <c r="O20" s="125">
        <v>12.12779973649539</v>
      </c>
      <c r="P20" s="72">
        <v>6722</v>
      </c>
      <c r="Q20" s="125">
        <v>44.281949934123851</v>
      </c>
      <c r="R20" s="72">
        <v>2848</v>
      </c>
      <c r="S20" s="125">
        <v>18.761528326745719</v>
      </c>
      <c r="T20" s="72">
        <v>0</v>
      </c>
      <c r="U20" s="125">
        <v>0</v>
      </c>
      <c r="V20" s="72">
        <v>15180</v>
      </c>
      <c r="W20" s="125">
        <v>100</v>
      </c>
      <c r="Y20" s="146">
        <v>1.192927308447937</v>
      </c>
    </row>
    <row r="21" spans="2:25">
      <c r="B21" s="111" t="s">
        <v>99</v>
      </c>
      <c r="D21" s="75">
        <v>32590</v>
      </c>
      <c r="F21" s="72">
        <v>2155</v>
      </c>
      <c r="G21" s="125">
        <v>4.047252375765316</v>
      </c>
      <c r="H21" s="72">
        <v>17504</v>
      </c>
      <c r="I21" s="125">
        <v>32.873830898095633</v>
      </c>
      <c r="J21" s="72">
        <v>7619</v>
      </c>
      <c r="K21" s="125">
        <v>14.309056079329901</v>
      </c>
      <c r="L21" s="72">
        <v>2806</v>
      </c>
      <c r="M21" s="125">
        <v>5.2698794275626337</v>
      </c>
      <c r="N21" s="72">
        <v>2771</v>
      </c>
      <c r="O21" s="125">
        <v>5.2041467903692293</v>
      </c>
      <c r="P21" s="72">
        <v>6882</v>
      </c>
      <c r="Q21" s="125">
        <v>12.92491454757165</v>
      </c>
      <c r="R21" s="72">
        <v>13455</v>
      </c>
      <c r="S21" s="125">
        <v>25.26950381249296</v>
      </c>
      <c r="T21" s="72">
        <v>54</v>
      </c>
      <c r="U21" s="125">
        <v>0.1014160688126808</v>
      </c>
      <c r="V21" s="72">
        <v>53246</v>
      </c>
      <c r="W21" s="125">
        <v>100</v>
      </c>
      <c r="Y21" s="146">
        <v>1.6338140533906109</v>
      </c>
    </row>
    <row r="22" spans="2:25">
      <c r="B22" s="111" t="s">
        <v>100</v>
      </c>
      <c r="D22" s="75">
        <v>84365</v>
      </c>
      <c r="F22" s="72">
        <v>3030</v>
      </c>
      <c r="G22" s="125">
        <v>2.4369842520951628</v>
      </c>
      <c r="H22" s="72">
        <v>41083</v>
      </c>
      <c r="I22" s="125">
        <v>33.042450174529897</v>
      </c>
      <c r="J22" s="72">
        <v>26551</v>
      </c>
      <c r="K22" s="125">
        <v>21.354577187253689</v>
      </c>
      <c r="L22" s="72">
        <v>8252</v>
      </c>
      <c r="M22" s="125">
        <v>6.6369617321086736</v>
      </c>
      <c r="N22" s="72">
        <v>7984</v>
      </c>
      <c r="O22" s="125">
        <v>6.4214132900091689</v>
      </c>
      <c r="P22" s="72">
        <v>11954</v>
      </c>
      <c r="Q22" s="125">
        <v>9.6144256599160336</v>
      </c>
      <c r="R22" s="72">
        <v>25456</v>
      </c>
      <c r="S22" s="125">
        <v>20.47388485852623</v>
      </c>
      <c r="T22" s="72">
        <v>24</v>
      </c>
      <c r="U22" s="125">
        <v>1.930284556114981E-2</v>
      </c>
      <c r="V22" s="72">
        <v>124334</v>
      </c>
      <c r="W22" s="125">
        <v>100</v>
      </c>
      <c r="Y22" s="146">
        <v>1.4737628163337879</v>
      </c>
    </row>
    <row r="23" spans="2:25">
      <c r="B23" s="111" t="s">
        <v>101</v>
      </c>
      <c r="D23" s="75">
        <v>18895</v>
      </c>
      <c r="F23" s="72">
        <v>1534</v>
      </c>
      <c r="G23" s="125">
        <v>6.1907260179991122</v>
      </c>
      <c r="H23" s="72">
        <v>5708</v>
      </c>
      <c r="I23" s="125">
        <v>23.03563501351951</v>
      </c>
      <c r="J23" s="72">
        <v>1311</v>
      </c>
      <c r="K23" s="125">
        <v>5.290770410428185</v>
      </c>
      <c r="L23" s="72">
        <v>2014</v>
      </c>
      <c r="M23" s="125">
        <v>8.1278501957302556</v>
      </c>
      <c r="N23" s="72">
        <v>2542</v>
      </c>
      <c r="O23" s="125">
        <v>10.25868679123451</v>
      </c>
      <c r="P23" s="72">
        <v>517</v>
      </c>
      <c r="Q23" s="125">
        <v>2.0864441664312521</v>
      </c>
      <c r="R23" s="72">
        <v>11151</v>
      </c>
      <c r="S23" s="125">
        <v>45.00181605391662</v>
      </c>
      <c r="T23" s="72">
        <v>2</v>
      </c>
      <c r="U23" s="125">
        <v>8.0713507405464312E-3</v>
      </c>
      <c r="V23" s="72">
        <v>24779</v>
      </c>
      <c r="W23" s="125">
        <v>100</v>
      </c>
      <c r="Y23" s="146">
        <v>1.311405133633236</v>
      </c>
    </row>
    <row r="24" spans="2:25">
      <c r="B24" s="111" t="s">
        <v>102</v>
      </c>
      <c r="D24" s="75">
        <v>6526</v>
      </c>
      <c r="F24" s="72">
        <v>692</v>
      </c>
      <c r="G24" s="125">
        <v>7.9149033512524296</v>
      </c>
      <c r="H24" s="72">
        <v>1180</v>
      </c>
      <c r="I24" s="125">
        <v>13.496511494910211</v>
      </c>
      <c r="J24" s="72">
        <v>331</v>
      </c>
      <c r="K24" s="125">
        <v>3.785885851538374</v>
      </c>
      <c r="L24" s="72">
        <v>342</v>
      </c>
      <c r="M24" s="125">
        <v>3.91170078920279</v>
      </c>
      <c r="N24" s="72">
        <v>1688</v>
      </c>
      <c r="O24" s="125">
        <v>19.306874070685119</v>
      </c>
      <c r="P24" s="72">
        <v>1389</v>
      </c>
      <c r="Q24" s="125">
        <v>15.886995310534139</v>
      </c>
      <c r="R24" s="72">
        <v>3106</v>
      </c>
      <c r="S24" s="125">
        <v>35.525563307789078</v>
      </c>
      <c r="T24" s="72">
        <v>15</v>
      </c>
      <c r="U24" s="125">
        <v>0.17156582408784171</v>
      </c>
      <c r="V24" s="72">
        <v>8743</v>
      </c>
      <c r="W24" s="125">
        <v>99.999999999999986</v>
      </c>
      <c r="Y24" s="146">
        <v>1.339718050873429</v>
      </c>
    </row>
    <row r="25" spans="2:25">
      <c r="B25" s="111" t="s">
        <v>103</v>
      </c>
      <c r="D25" s="75">
        <v>24448</v>
      </c>
      <c r="F25" s="72">
        <v>495</v>
      </c>
      <c r="G25" s="125">
        <v>1.3518311166944319</v>
      </c>
      <c r="H25" s="72">
        <v>9358</v>
      </c>
      <c r="I25" s="125">
        <v>25.556435535407051</v>
      </c>
      <c r="J25" s="72">
        <v>2255</v>
      </c>
      <c r="K25" s="125">
        <v>6.1583417538301886</v>
      </c>
      <c r="L25" s="72">
        <v>3309</v>
      </c>
      <c r="M25" s="125">
        <v>9.0367861922058061</v>
      </c>
      <c r="N25" s="72">
        <v>5161</v>
      </c>
      <c r="O25" s="125">
        <v>14.094546249010021</v>
      </c>
      <c r="P25" s="72">
        <v>675</v>
      </c>
      <c r="Q25" s="125">
        <v>1.8434060682196789</v>
      </c>
      <c r="R25" s="72">
        <v>12540</v>
      </c>
      <c r="S25" s="125">
        <v>34.246388289592268</v>
      </c>
      <c r="T25" s="72">
        <v>2824</v>
      </c>
      <c r="U25" s="125">
        <v>7.7122647950405554</v>
      </c>
      <c r="V25" s="72">
        <v>36617</v>
      </c>
      <c r="W25" s="125">
        <v>99.999999999999986</v>
      </c>
      <c r="Y25" s="146">
        <v>1.4977503272251309</v>
      </c>
    </row>
    <row r="26" spans="2:25">
      <c r="B26" s="111" t="s">
        <v>104</v>
      </c>
      <c r="D26" s="75">
        <v>4245</v>
      </c>
      <c r="F26" s="72">
        <v>498</v>
      </c>
      <c r="G26" s="125">
        <v>7.8462265637308963</v>
      </c>
      <c r="H26" s="72">
        <v>1355</v>
      </c>
      <c r="I26" s="125">
        <v>21.348668662360168</v>
      </c>
      <c r="J26" s="72">
        <v>1264</v>
      </c>
      <c r="K26" s="125">
        <v>19.914920434851108</v>
      </c>
      <c r="L26" s="72">
        <v>565</v>
      </c>
      <c r="M26" s="125">
        <v>8.901843390578227</v>
      </c>
      <c r="N26" s="72">
        <v>1358</v>
      </c>
      <c r="O26" s="125">
        <v>21.39593508744289</v>
      </c>
      <c r="P26" s="72">
        <v>550</v>
      </c>
      <c r="Q26" s="125">
        <v>8.6655112651646444</v>
      </c>
      <c r="R26" s="72">
        <v>757</v>
      </c>
      <c r="S26" s="125">
        <v>11.926894595872071</v>
      </c>
      <c r="T26" s="72">
        <v>0</v>
      </c>
      <c r="U26" s="125">
        <v>0</v>
      </c>
      <c r="V26" s="72">
        <v>6347</v>
      </c>
      <c r="W26" s="125">
        <v>100</v>
      </c>
      <c r="Y26" s="146">
        <v>1.495170789163722</v>
      </c>
    </row>
    <row r="27" spans="2:25">
      <c r="B27" s="111" t="s">
        <v>105</v>
      </c>
      <c r="D27" s="75">
        <v>590</v>
      </c>
      <c r="F27" s="72">
        <v>0</v>
      </c>
      <c r="G27" s="125">
        <v>0</v>
      </c>
      <c r="H27" s="72">
        <v>44</v>
      </c>
      <c r="I27" s="125">
        <v>7.04</v>
      </c>
      <c r="J27" s="72">
        <v>195</v>
      </c>
      <c r="K27" s="125">
        <v>31.2</v>
      </c>
      <c r="L27" s="72">
        <v>10</v>
      </c>
      <c r="M27" s="125">
        <v>1.6</v>
      </c>
      <c r="N27" s="72">
        <v>49</v>
      </c>
      <c r="O27" s="125">
        <v>7.84</v>
      </c>
      <c r="P27" s="72">
        <v>0</v>
      </c>
      <c r="Q27" s="125">
        <v>0</v>
      </c>
      <c r="R27" s="72">
        <v>327</v>
      </c>
      <c r="S27" s="125">
        <v>52.32</v>
      </c>
      <c r="T27" s="72">
        <v>0</v>
      </c>
      <c r="U27" s="125">
        <v>0</v>
      </c>
      <c r="V27" s="72">
        <v>625</v>
      </c>
      <c r="W27" s="125">
        <v>100</v>
      </c>
      <c r="Y27" s="146">
        <v>1.0593220338983049</v>
      </c>
    </row>
    <row r="28" spans="2:25">
      <c r="B28" s="115" t="s">
        <v>106</v>
      </c>
      <c r="D28" s="90">
        <v>945</v>
      </c>
      <c r="F28" s="87">
        <v>278</v>
      </c>
      <c r="G28" s="126">
        <v>19.359331476323121</v>
      </c>
      <c r="H28" s="87">
        <v>293</v>
      </c>
      <c r="I28" s="126">
        <v>20.403899721448472</v>
      </c>
      <c r="J28" s="87">
        <v>319</v>
      </c>
      <c r="K28" s="126">
        <v>22.214484679665741</v>
      </c>
      <c r="L28" s="87">
        <v>16</v>
      </c>
      <c r="M28" s="126">
        <v>1.114206128133705</v>
      </c>
      <c r="N28" s="87">
        <v>64</v>
      </c>
      <c r="O28" s="126">
        <v>4.4568245125348191</v>
      </c>
      <c r="P28" s="87">
        <v>4</v>
      </c>
      <c r="Q28" s="126">
        <v>0.2785515320334262</v>
      </c>
      <c r="R28" s="87">
        <v>462</v>
      </c>
      <c r="S28" s="126">
        <v>32.172701949860723</v>
      </c>
      <c r="T28" s="87">
        <v>0</v>
      </c>
      <c r="U28" s="126">
        <v>0</v>
      </c>
      <c r="V28" s="87">
        <v>1436</v>
      </c>
      <c r="W28" s="126">
        <v>100</v>
      </c>
      <c r="Y28" s="147">
        <v>1.51957671957672</v>
      </c>
    </row>
    <row r="29" spans="2:25" ht="8" customHeight="1"/>
    <row r="30" spans="2:25">
      <c r="B30" s="119" t="s">
        <v>49</v>
      </c>
      <c r="D30" s="63">
        <v>649894</v>
      </c>
      <c r="F30" s="60">
        <v>28752</v>
      </c>
      <c r="G30" s="137">
        <v>3.044492023456312</v>
      </c>
      <c r="H30" s="60">
        <v>244177</v>
      </c>
      <c r="I30" s="137">
        <v>25.855416277528239</v>
      </c>
      <c r="J30" s="60">
        <v>157496</v>
      </c>
      <c r="K30" s="137">
        <v>16.676937803501509</v>
      </c>
      <c r="L30" s="60">
        <v>49018</v>
      </c>
      <c r="M30" s="137">
        <v>5.1904184058772076</v>
      </c>
      <c r="N30" s="60">
        <v>83501</v>
      </c>
      <c r="O30" s="137">
        <v>8.8417546066578154</v>
      </c>
      <c r="P30" s="60">
        <v>93617</v>
      </c>
      <c r="Q30" s="137">
        <v>9.9129177017219501</v>
      </c>
      <c r="R30" s="60">
        <v>283040</v>
      </c>
      <c r="S30" s="137">
        <v>29.970541956005651</v>
      </c>
      <c r="T30" s="60">
        <v>4793</v>
      </c>
      <c r="U30" s="137">
        <v>0.50752122525132515</v>
      </c>
      <c r="V30" s="60">
        <v>944394</v>
      </c>
      <c r="W30" s="137">
        <v>100</v>
      </c>
      <c r="Y30" s="148">
        <v>1.453150821518586</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6:T7"/>
  <sheetViews>
    <sheetView showGridLines="0" workbookViewId="0"/>
  </sheetViews>
  <sheetFormatPr baseColWidth="10" defaultColWidth="8.7265625" defaultRowHeight="14.5"/>
  <sheetData>
    <row r="6" spans="1:20" ht="21">
      <c r="A6" s="201" t="s">
        <v>217</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AA43"/>
  <sheetViews>
    <sheetView showGridLines="0" workbookViewId="0"/>
  </sheetViews>
  <sheetFormatPr baseColWidth="10" defaultColWidth="8.7265625" defaultRowHeight="14.5"/>
  <cols>
    <col min="1" max="1" width="1.1796875" customWidth="1"/>
    <col min="2" max="2" width="35.54296875" customWidth="1"/>
    <col min="3" max="3" width="0.6328125" customWidth="1"/>
    <col min="4" max="12" width="10.1796875" customWidth="1"/>
    <col min="13" max="13" width="0.81640625" customWidth="1"/>
  </cols>
  <sheetData>
    <row r="2" spans="2:27" ht="49" customHeight="1"/>
    <row r="3" spans="2:27" ht="24" customHeight="1">
      <c r="B3" s="201" t="s">
        <v>4</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49</v>
      </c>
      <c r="E5" s="205"/>
      <c r="F5" s="205"/>
      <c r="G5" s="205"/>
      <c r="H5" s="205"/>
      <c r="I5" s="205"/>
      <c r="J5" s="205"/>
      <c r="K5" s="205"/>
      <c r="L5" s="206"/>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31" t="s">
        <v>60</v>
      </c>
      <c r="D9" s="60">
        <v>1894744</v>
      </c>
      <c r="E9" s="61">
        <v>1850950</v>
      </c>
      <c r="F9" s="61">
        <v>1892604</v>
      </c>
      <c r="G9" s="61">
        <v>1982018</v>
      </c>
      <c r="H9" s="61">
        <v>2061372</v>
      </c>
      <c r="I9" s="61">
        <v>2165648</v>
      </c>
      <c r="J9" s="62">
        <v>2326315</v>
      </c>
      <c r="K9" s="63">
        <v>2392242</v>
      </c>
      <c r="L9" s="64"/>
      <c r="N9" s="65">
        <f t="shared" ref="N9:N23" si="0">IFERROR(E9/D9-1,"-")</f>
        <v>-2.3113412682663204E-2</v>
      </c>
      <c r="O9" s="62">
        <f t="shared" ref="O9:O23" si="1">E9-D9</f>
        <v>-43794</v>
      </c>
      <c r="P9" s="65">
        <f t="shared" ref="P9:P23" si="2">IFERROR(F9/E9-1,"-")</f>
        <v>2.250411950619946E-2</v>
      </c>
      <c r="Q9" s="62">
        <f t="shared" ref="Q9:Q23" si="3">F9-E9</f>
        <v>41654</v>
      </c>
      <c r="R9" s="65">
        <f t="shared" ref="R9:R23" si="4">IFERROR(G9/F9-1,"-")</f>
        <v>4.7243903109155383E-2</v>
      </c>
      <c r="S9" s="62">
        <f t="shared" ref="S9:S23" si="5">G9-F9</f>
        <v>89414</v>
      </c>
      <c r="T9" s="65">
        <f t="shared" ref="T9:T23" si="6">IFERROR(H9/G9-1,"-")</f>
        <v>4.003697241901949E-2</v>
      </c>
      <c r="U9" s="62">
        <f t="shared" ref="U9:U23" si="7">H9-G9</f>
        <v>79354</v>
      </c>
      <c r="V9" s="65">
        <f t="shared" ref="V9:V23" si="8">IFERROR(I9/H9-1,"-")</f>
        <v>5.0585726399698938E-2</v>
      </c>
      <c r="W9" s="62">
        <f t="shared" ref="W9:W23" si="9">I9-H9</f>
        <v>104276</v>
      </c>
      <c r="X9" s="65">
        <f t="shared" ref="X9:X23" si="10">IFERROR(J9/I9-1,"-")</f>
        <v>7.4188880187362027E-2</v>
      </c>
      <c r="Y9" s="62">
        <f t="shared" ref="Y9:Y23" si="11">J9-I9</f>
        <v>160667</v>
      </c>
      <c r="Z9" s="65">
        <v>6.8371064185545505E-2</v>
      </c>
      <c r="AA9" s="62">
        <v>153093</v>
      </c>
    </row>
    <row r="10" spans="2:27">
      <c r="B10" s="29" t="s">
        <v>61</v>
      </c>
      <c r="D10" s="66">
        <v>1735551</v>
      </c>
      <c r="E10" s="67">
        <v>1709394</v>
      </c>
      <c r="F10" s="67">
        <v>1768008</v>
      </c>
      <c r="G10" s="67">
        <v>1850208</v>
      </c>
      <c r="H10" s="67">
        <v>1944185</v>
      </c>
      <c r="I10" s="67">
        <v>2037769</v>
      </c>
      <c r="J10" s="68">
        <v>2217055</v>
      </c>
      <c r="K10" s="69">
        <v>2283334</v>
      </c>
      <c r="L10" s="33"/>
      <c r="N10" s="70">
        <f t="shared" si="0"/>
        <v>-1.507129436127197E-2</v>
      </c>
      <c r="O10" s="68">
        <f t="shared" si="1"/>
        <v>-26157</v>
      </c>
      <c r="P10" s="70">
        <f t="shared" si="2"/>
        <v>3.4289344644944375E-2</v>
      </c>
      <c r="Q10" s="68">
        <f t="shared" si="3"/>
        <v>58614</v>
      </c>
      <c r="R10" s="70">
        <f t="shared" si="4"/>
        <v>4.6493002294107244E-2</v>
      </c>
      <c r="S10" s="68">
        <f t="shared" si="5"/>
        <v>82200</v>
      </c>
      <c r="T10" s="70">
        <f t="shared" si="6"/>
        <v>5.0792667635206401E-2</v>
      </c>
      <c r="U10" s="68">
        <f t="shared" si="7"/>
        <v>93977</v>
      </c>
      <c r="V10" s="70">
        <f t="shared" si="8"/>
        <v>4.8135336914953974E-2</v>
      </c>
      <c r="W10" s="68">
        <f t="shared" si="9"/>
        <v>93584</v>
      </c>
      <c r="X10" s="70">
        <f t="shared" si="10"/>
        <v>8.798151311556901E-2</v>
      </c>
      <c r="Y10" s="68">
        <f t="shared" si="11"/>
        <v>179286</v>
      </c>
      <c r="Z10" s="70">
        <v>8.5678556824557495E-2</v>
      </c>
      <c r="AA10" s="68">
        <v>180194</v>
      </c>
    </row>
    <row r="11" spans="2:27">
      <c r="B11" s="71" t="s">
        <v>62</v>
      </c>
      <c r="D11" s="72">
        <v>350514</v>
      </c>
      <c r="E11" s="73">
        <v>352921</v>
      </c>
      <c r="F11" s="73">
        <v>352430</v>
      </c>
      <c r="G11" s="73">
        <v>359348</v>
      </c>
      <c r="H11" s="73">
        <v>377078</v>
      </c>
      <c r="I11" s="73">
        <v>401012</v>
      </c>
      <c r="J11" s="74">
        <v>432686</v>
      </c>
      <c r="K11" s="75">
        <v>429475</v>
      </c>
      <c r="L11" s="76"/>
      <c r="N11" s="77">
        <f t="shared" si="0"/>
        <v>6.8670580918308577E-3</v>
      </c>
      <c r="O11" s="74">
        <f t="shared" si="1"/>
        <v>2407</v>
      </c>
      <c r="P11" s="77">
        <f t="shared" si="2"/>
        <v>-1.3912461995744252E-3</v>
      </c>
      <c r="Q11" s="74">
        <f t="shared" si="3"/>
        <v>-491</v>
      </c>
      <c r="R11" s="77">
        <f t="shared" si="4"/>
        <v>1.9629429957722211E-2</v>
      </c>
      <c r="S11" s="74">
        <f t="shared" si="5"/>
        <v>6918</v>
      </c>
      <c r="T11" s="77">
        <f t="shared" si="6"/>
        <v>4.9339359061411292E-2</v>
      </c>
      <c r="U11" s="74">
        <f t="shared" si="7"/>
        <v>17730</v>
      </c>
      <c r="V11" s="77">
        <f t="shared" si="8"/>
        <v>6.3472278944939786E-2</v>
      </c>
      <c r="W11" s="74">
        <f t="shared" si="9"/>
        <v>23934</v>
      </c>
      <c r="X11" s="77">
        <f t="shared" si="10"/>
        <v>7.8985167526158806E-2</v>
      </c>
      <c r="Y11" s="74">
        <f t="shared" si="11"/>
        <v>31674</v>
      </c>
      <c r="Z11" s="77">
        <v>3.8771783429476743E-2</v>
      </c>
      <c r="AA11" s="74">
        <v>16030</v>
      </c>
    </row>
    <row r="12" spans="2:27">
      <c r="B12" s="78" t="s">
        <v>63</v>
      </c>
      <c r="D12" s="79">
        <v>1385037</v>
      </c>
      <c r="E12" s="80">
        <v>1356473</v>
      </c>
      <c r="F12" s="80">
        <v>1415578</v>
      </c>
      <c r="G12" s="80">
        <v>1490860</v>
      </c>
      <c r="H12" s="80">
        <v>1567107</v>
      </c>
      <c r="I12" s="80">
        <v>1636757</v>
      </c>
      <c r="J12" s="81">
        <v>1784369</v>
      </c>
      <c r="K12" s="82">
        <v>1853859</v>
      </c>
      <c r="L12" s="83"/>
      <c r="N12" s="84">
        <f t="shared" si="0"/>
        <v>-2.0623275768084204E-2</v>
      </c>
      <c r="O12" s="81">
        <f t="shared" si="1"/>
        <v>-28564</v>
      </c>
      <c r="P12" s="84">
        <f t="shared" si="2"/>
        <v>4.3572559129448241E-2</v>
      </c>
      <c r="Q12" s="81">
        <f t="shared" si="3"/>
        <v>59105</v>
      </c>
      <c r="R12" s="84">
        <f t="shared" si="4"/>
        <v>5.3181103407936581E-2</v>
      </c>
      <c r="S12" s="81">
        <f t="shared" si="5"/>
        <v>75282</v>
      </c>
      <c r="T12" s="84">
        <f t="shared" si="6"/>
        <v>5.1142964463464002E-2</v>
      </c>
      <c r="U12" s="81">
        <f t="shared" si="7"/>
        <v>76247</v>
      </c>
      <c r="V12" s="84">
        <f t="shared" si="8"/>
        <v>4.4444954939260706E-2</v>
      </c>
      <c r="W12" s="81">
        <f t="shared" si="9"/>
        <v>69650</v>
      </c>
      <c r="X12" s="84">
        <f t="shared" si="10"/>
        <v>9.0185653704245583E-2</v>
      </c>
      <c r="Y12" s="81">
        <f t="shared" si="11"/>
        <v>147612</v>
      </c>
      <c r="Z12" s="84">
        <v>9.7155995608674939E-2</v>
      </c>
      <c r="AA12" s="81">
        <v>164164</v>
      </c>
    </row>
    <row r="13" spans="2:27">
      <c r="B13" s="85" t="s">
        <v>64</v>
      </c>
      <c r="D13" s="72">
        <v>467298</v>
      </c>
      <c r="E13" s="73">
        <v>473559</v>
      </c>
      <c r="F13" s="73">
        <v>487549</v>
      </c>
      <c r="G13" s="73">
        <v>515590</v>
      </c>
      <c r="H13" s="73">
        <v>543298</v>
      </c>
      <c r="I13" s="73">
        <v>591643</v>
      </c>
      <c r="J13" s="74">
        <v>669801</v>
      </c>
      <c r="K13" s="75">
        <v>700789</v>
      </c>
      <c r="L13" s="76"/>
      <c r="N13" s="77">
        <f t="shared" si="0"/>
        <v>1.3398302582078303E-2</v>
      </c>
      <c r="O13" s="74">
        <f t="shared" si="1"/>
        <v>6261</v>
      </c>
      <c r="P13" s="77">
        <f t="shared" si="2"/>
        <v>2.9542253446772193E-2</v>
      </c>
      <c r="Q13" s="74">
        <f t="shared" si="3"/>
        <v>13990</v>
      </c>
      <c r="R13" s="77">
        <f t="shared" si="4"/>
        <v>5.7514219083620421E-2</v>
      </c>
      <c r="S13" s="74">
        <f t="shared" si="5"/>
        <v>28041</v>
      </c>
      <c r="T13" s="77">
        <f t="shared" si="6"/>
        <v>5.374037510424956E-2</v>
      </c>
      <c r="U13" s="74">
        <f t="shared" si="7"/>
        <v>27708</v>
      </c>
      <c r="V13" s="77">
        <f t="shared" si="8"/>
        <v>8.8984314317372748E-2</v>
      </c>
      <c r="W13" s="74">
        <f t="shared" si="9"/>
        <v>48345</v>
      </c>
      <c r="X13" s="77">
        <f t="shared" si="10"/>
        <v>0.13210331230150607</v>
      </c>
      <c r="Y13" s="74">
        <f t="shared" si="11"/>
        <v>78158</v>
      </c>
      <c r="Z13" s="77">
        <v>0.1204861272110682</v>
      </c>
      <c r="AA13" s="74">
        <v>75356</v>
      </c>
    </row>
    <row r="14" spans="2:27">
      <c r="B14" s="85" t="s">
        <v>65</v>
      </c>
      <c r="D14" s="72">
        <v>515590</v>
      </c>
      <c r="E14" s="73">
        <v>506355</v>
      </c>
      <c r="F14" s="73">
        <v>529632</v>
      </c>
      <c r="G14" s="73">
        <v>560619</v>
      </c>
      <c r="H14" s="73">
        <v>592130</v>
      </c>
      <c r="I14" s="73">
        <v>612870</v>
      </c>
      <c r="J14" s="74">
        <v>659166</v>
      </c>
      <c r="K14" s="75">
        <v>682528</v>
      </c>
      <c r="L14" s="76"/>
      <c r="N14" s="77">
        <f t="shared" si="0"/>
        <v>-1.7911518842491092E-2</v>
      </c>
      <c r="O14" s="74">
        <f t="shared" si="1"/>
        <v>-9235</v>
      </c>
      <c r="P14" s="77">
        <f t="shared" si="2"/>
        <v>4.5969724797819689E-2</v>
      </c>
      <c r="Q14" s="74">
        <f t="shared" si="3"/>
        <v>23277</v>
      </c>
      <c r="R14" s="77">
        <f t="shared" si="4"/>
        <v>5.8506661228928669E-2</v>
      </c>
      <c r="S14" s="74">
        <f t="shared" si="5"/>
        <v>30987</v>
      </c>
      <c r="T14" s="77">
        <f t="shared" si="6"/>
        <v>5.6207513480634796E-2</v>
      </c>
      <c r="U14" s="74">
        <f t="shared" si="7"/>
        <v>31511</v>
      </c>
      <c r="V14" s="77">
        <f t="shared" si="8"/>
        <v>3.5026092243257478E-2</v>
      </c>
      <c r="W14" s="74">
        <f t="shared" si="9"/>
        <v>20740</v>
      </c>
      <c r="X14" s="77">
        <f t="shared" si="10"/>
        <v>7.5539673992853329E-2</v>
      </c>
      <c r="Y14" s="74">
        <f t="shared" si="11"/>
        <v>46296</v>
      </c>
      <c r="Z14" s="77">
        <v>8.6428399744679973E-2</v>
      </c>
      <c r="AA14" s="74">
        <v>54297</v>
      </c>
    </row>
    <row r="15" spans="2:27">
      <c r="B15" s="86" t="s">
        <v>66</v>
      </c>
      <c r="D15" s="87">
        <v>402149</v>
      </c>
      <c r="E15" s="88">
        <v>376559</v>
      </c>
      <c r="F15" s="88">
        <v>398397</v>
      </c>
      <c r="G15" s="88">
        <v>414651</v>
      </c>
      <c r="H15" s="88">
        <v>431679</v>
      </c>
      <c r="I15" s="88">
        <v>432244</v>
      </c>
      <c r="J15" s="89">
        <v>455402</v>
      </c>
      <c r="K15" s="90">
        <v>470542</v>
      </c>
      <c r="L15" s="91"/>
      <c r="N15" s="92">
        <f t="shared" si="0"/>
        <v>-6.363313100368273E-2</v>
      </c>
      <c r="O15" s="89">
        <f t="shared" si="1"/>
        <v>-25590</v>
      </c>
      <c r="P15" s="92">
        <f t="shared" si="2"/>
        <v>5.7993568072997936E-2</v>
      </c>
      <c r="Q15" s="89">
        <f t="shared" si="3"/>
        <v>21838</v>
      </c>
      <c r="R15" s="92">
        <f t="shared" si="4"/>
        <v>4.0798499988704773E-2</v>
      </c>
      <c r="S15" s="89">
        <f t="shared" si="5"/>
        <v>16254</v>
      </c>
      <c r="T15" s="92">
        <f t="shared" si="6"/>
        <v>4.1065860205329319E-2</v>
      </c>
      <c r="U15" s="89">
        <f t="shared" si="7"/>
        <v>17028</v>
      </c>
      <c r="V15" s="92">
        <f t="shared" si="8"/>
        <v>1.3088429133685242E-3</v>
      </c>
      <c r="W15" s="89">
        <f t="shared" si="9"/>
        <v>565</v>
      </c>
      <c r="X15" s="92">
        <f t="shared" si="10"/>
        <v>5.3576220838230215E-2</v>
      </c>
      <c r="Y15" s="89">
        <f t="shared" si="11"/>
        <v>23158</v>
      </c>
      <c r="Z15" s="92">
        <v>7.9148042226355519E-2</v>
      </c>
      <c r="AA15" s="89">
        <v>34511</v>
      </c>
    </row>
    <row r="16" spans="2:27">
      <c r="B16" s="29" t="s">
        <v>67</v>
      </c>
      <c r="D16" s="66">
        <v>1115183</v>
      </c>
      <c r="E16" s="67">
        <v>1124230</v>
      </c>
      <c r="F16" s="67">
        <v>1222142</v>
      </c>
      <c r="G16" s="67">
        <v>1313437</v>
      </c>
      <c r="H16" s="67">
        <v>1411866</v>
      </c>
      <c r="I16" s="67">
        <v>1518424</v>
      </c>
      <c r="J16" s="68">
        <v>1677042</v>
      </c>
      <c r="K16" s="69">
        <v>1741857</v>
      </c>
      <c r="L16" s="33"/>
      <c r="N16" s="70">
        <f t="shared" si="0"/>
        <v>8.1125698652149136E-3</v>
      </c>
      <c r="O16" s="68">
        <f t="shared" si="1"/>
        <v>9047</v>
      </c>
      <c r="P16" s="70">
        <f t="shared" si="2"/>
        <v>8.7092498865890322E-2</v>
      </c>
      <c r="Q16" s="68">
        <f t="shared" si="3"/>
        <v>97912</v>
      </c>
      <c r="R16" s="70">
        <f t="shared" si="4"/>
        <v>7.4700812180581222E-2</v>
      </c>
      <c r="S16" s="68">
        <f t="shared" si="5"/>
        <v>91295</v>
      </c>
      <c r="T16" s="70">
        <f t="shared" si="6"/>
        <v>7.4940023769697328E-2</v>
      </c>
      <c r="U16" s="68">
        <f t="shared" si="7"/>
        <v>98429</v>
      </c>
      <c r="V16" s="70">
        <f t="shared" si="8"/>
        <v>7.5473168133519675E-2</v>
      </c>
      <c r="W16" s="68">
        <f t="shared" si="9"/>
        <v>106558</v>
      </c>
      <c r="X16" s="70">
        <f t="shared" si="10"/>
        <v>0.10446225823617117</v>
      </c>
      <c r="Y16" s="68">
        <f t="shared" si="11"/>
        <v>158618</v>
      </c>
      <c r="Z16" s="70">
        <v>0.11241201197058689</v>
      </c>
      <c r="AA16" s="68">
        <v>176019</v>
      </c>
    </row>
    <row r="17" spans="2:27">
      <c r="B17" s="85" t="s">
        <v>64</v>
      </c>
      <c r="D17" s="72">
        <v>310719</v>
      </c>
      <c r="E17" s="73">
        <v>337667</v>
      </c>
      <c r="F17" s="73">
        <v>378893</v>
      </c>
      <c r="G17" s="73">
        <v>419029</v>
      </c>
      <c r="H17" s="73">
        <v>459833</v>
      </c>
      <c r="I17" s="73">
        <v>525352</v>
      </c>
      <c r="J17" s="74">
        <v>608536</v>
      </c>
      <c r="K17" s="75">
        <v>635854</v>
      </c>
      <c r="L17" s="76"/>
      <c r="N17" s="77">
        <f t="shared" si="0"/>
        <v>8.6727879531023122E-2</v>
      </c>
      <c r="O17" s="74">
        <f t="shared" si="1"/>
        <v>26948</v>
      </c>
      <c r="P17" s="77">
        <f t="shared" si="2"/>
        <v>0.12209069882458157</v>
      </c>
      <c r="Q17" s="74">
        <f t="shared" si="3"/>
        <v>41226</v>
      </c>
      <c r="R17" s="77">
        <f t="shared" si="4"/>
        <v>0.10592964240563951</v>
      </c>
      <c r="S17" s="74">
        <f t="shared" si="5"/>
        <v>40136</v>
      </c>
      <c r="T17" s="77">
        <f t="shared" si="6"/>
        <v>9.7377508477933583E-2</v>
      </c>
      <c r="U17" s="74">
        <f t="shared" si="7"/>
        <v>40804</v>
      </c>
      <c r="V17" s="77">
        <f t="shared" si="8"/>
        <v>0.14248433670484717</v>
      </c>
      <c r="W17" s="74">
        <f t="shared" si="9"/>
        <v>65519</v>
      </c>
      <c r="X17" s="77">
        <f t="shared" si="10"/>
        <v>0.15833955138649891</v>
      </c>
      <c r="Y17" s="74">
        <f t="shared" si="11"/>
        <v>83184</v>
      </c>
      <c r="Z17" s="77">
        <v>0.1417864081853997</v>
      </c>
      <c r="AA17" s="74">
        <v>78960</v>
      </c>
    </row>
    <row r="18" spans="2:27">
      <c r="B18" s="85" t="s">
        <v>65</v>
      </c>
      <c r="D18" s="72">
        <v>442658</v>
      </c>
      <c r="E18" s="73">
        <v>443395</v>
      </c>
      <c r="F18" s="73">
        <v>474372</v>
      </c>
      <c r="G18" s="73">
        <v>508082</v>
      </c>
      <c r="H18" s="73">
        <v>544804</v>
      </c>
      <c r="I18" s="73">
        <v>578248</v>
      </c>
      <c r="J18" s="74">
        <v>628063</v>
      </c>
      <c r="K18" s="75">
        <v>649894</v>
      </c>
      <c r="L18" s="76"/>
      <c r="N18" s="77">
        <f t="shared" si="0"/>
        <v>1.6649422353147703E-3</v>
      </c>
      <c r="O18" s="74">
        <f t="shared" si="1"/>
        <v>737</v>
      </c>
      <c r="P18" s="77">
        <f t="shared" si="2"/>
        <v>6.9863214515274219E-2</v>
      </c>
      <c r="Q18" s="74">
        <f t="shared" si="3"/>
        <v>30977</v>
      </c>
      <c r="R18" s="77">
        <f t="shared" si="4"/>
        <v>7.1062372989974198E-2</v>
      </c>
      <c r="S18" s="74">
        <f t="shared" si="5"/>
        <v>33710</v>
      </c>
      <c r="T18" s="77">
        <f t="shared" si="6"/>
        <v>7.2275735019150522E-2</v>
      </c>
      <c r="U18" s="74">
        <f t="shared" si="7"/>
        <v>36722</v>
      </c>
      <c r="V18" s="77">
        <f t="shared" si="8"/>
        <v>6.138721448447515E-2</v>
      </c>
      <c r="W18" s="74">
        <f t="shared" si="9"/>
        <v>33444</v>
      </c>
      <c r="X18" s="77">
        <f t="shared" si="10"/>
        <v>8.614815788381458E-2</v>
      </c>
      <c r="Y18" s="74">
        <f t="shared" si="11"/>
        <v>49815</v>
      </c>
      <c r="Z18" s="77">
        <v>9.8573312147131498E-2</v>
      </c>
      <c r="AA18" s="74">
        <v>58314</v>
      </c>
    </row>
    <row r="19" spans="2:27">
      <c r="B19" s="86" t="s">
        <v>66</v>
      </c>
      <c r="D19" s="87">
        <v>361806</v>
      </c>
      <c r="E19" s="88">
        <v>343168</v>
      </c>
      <c r="F19" s="88">
        <v>368877</v>
      </c>
      <c r="G19" s="88">
        <v>386326</v>
      </c>
      <c r="H19" s="88">
        <v>407229</v>
      </c>
      <c r="I19" s="88">
        <v>414824</v>
      </c>
      <c r="J19" s="89">
        <v>440443</v>
      </c>
      <c r="K19" s="90">
        <v>456109</v>
      </c>
      <c r="L19" s="91"/>
      <c r="N19" s="92">
        <f t="shared" si="0"/>
        <v>-5.151379468554973E-2</v>
      </c>
      <c r="O19" s="89">
        <f t="shared" si="1"/>
        <v>-18638</v>
      </c>
      <c r="P19" s="92">
        <f t="shared" si="2"/>
        <v>7.4916658895934463E-2</v>
      </c>
      <c r="Q19" s="89">
        <f t="shared" si="3"/>
        <v>25709</v>
      </c>
      <c r="R19" s="92">
        <f t="shared" si="4"/>
        <v>4.7303030549478597E-2</v>
      </c>
      <c r="S19" s="89">
        <f t="shared" si="5"/>
        <v>17449</v>
      </c>
      <c r="T19" s="92">
        <f t="shared" si="6"/>
        <v>5.4107153026200727E-2</v>
      </c>
      <c r="U19" s="89">
        <f t="shared" si="7"/>
        <v>20903</v>
      </c>
      <c r="V19" s="92">
        <f t="shared" si="8"/>
        <v>1.8650439924465134E-2</v>
      </c>
      <c r="W19" s="89">
        <f t="shared" si="9"/>
        <v>7595</v>
      </c>
      <c r="X19" s="92">
        <f t="shared" si="10"/>
        <v>6.1758721771160818E-2</v>
      </c>
      <c r="Y19" s="89">
        <f t="shared" si="11"/>
        <v>25619</v>
      </c>
      <c r="Z19" s="92">
        <v>9.2832635301559385E-2</v>
      </c>
      <c r="AA19" s="89">
        <v>38745</v>
      </c>
    </row>
    <row r="20" spans="2:27">
      <c r="B20" s="29" t="s">
        <v>68</v>
      </c>
      <c r="D20" s="66">
        <v>269854</v>
      </c>
      <c r="E20" s="67">
        <v>232243</v>
      </c>
      <c r="F20" s="67">
        <v>193436</v>
      </c>
      <c r="G20" s="67">
        <v>177423</v>
      </c>
      <c r="H20" s="67">
        <v>155241</v>
      </c>
      <c r="I20" s="67">
        <v>118333</v>
      </c>
      <c r="J20" s="68">
        <v>107327</v>
      </c>
      <c r="K20" s="69">
        <v>112002</v>
      </c>
      <c r="L20" s="33"/>
      <c r="N20" s="70">
        <f t="shared" si="0"/>
        <v>-0.13937536593861866</v>
      </c>
      <c r="O20" s="68">
        <f t="shared" si="1"/>
        <v>-37611</v>
      </c>
      <c r="P20" s="70">
        <f t="shared" si="2"/>
        <v>-0.16709653251120593</v>
      </c>
      <c r="Q20" s="68">
        <f t="shared" si="3"/>
        <v>-38807</v>
      </c>
      <c r="R20" s="70">
        <f t="shared" si="4"/>
        <v>-8.2781902024442244E-2</v>
      </c>
      <c r="S20" s="68">
        <f t="shared" si="5"/>
        <v>-16013</v>
      </c>
      <c r="T20" s="70">
        <f t="shared" si="6"/>
        <v>-0.12502324952232802</v>
      </c>
      <c r="U20" s="68">
        <f t="shared" si="7"/>
        <v>-22182</v>
      </c>
      <c r="V20" s="70">
        <f t="shared" si="8"/>
        <v>-0.23774647161510165</v>
      </c>
      <c r="W20" s="68">
        <f t="shared" si="9"/>
        <v>-36908</v>
      </c>
      <c r="X20" s="70">
        <f t="shared" si="10"/>
        <v>-9.3008712700599183E-2</v>
      </c>
      <c r="Y20" s="68">
        <f t="shared" si="11"/>
        <v>-11006</v>
      </c>
      <c r="Z20" s="70">
        <v>-9.571521997141863E-2</v>
      </c>
      <c r="AA20" s="68">
        <v>-11855</v>
      </c>
    </row>
    <row r="21" spans="2:27">
      <c r="B21" s="35" t="s">
        <v>64</v>
      </c>
      <c r="D21" s="72">
        <f t="shared" ref="D21:K23" si="12">D13-D17</f>
        <v>156579</v>
      </c>
      <c r="E21" s="73">
        <f t="shared" si="12"/>
        <v>135892</v>
      </c>
      <c r="F21" s="73">
        <f t="shared" si="12"/>
        <v>108656</v>
      </c>
      <c r="G21" s="73">
        <f t="shared" si="12"/>
        <v>96561</v>
      </c>
      <c r="H21" s="73">
        <f t="shared" si="12"/>
        <v>83465</v>
      </c>
      <c r="I21" s="73">
        <f t="shared" si="12"/>
        <v>66291</v>
      </c>
      <c r="J21" s="74">
        <f t="shared" si="12"/>
        <v>61265</v>
      </c>
      <c r="K21" s="75">
        <f t="shared" si="12"/>
        <v>64935</v>
      </c>
      <c r="L21" s="76"/>
      <c r="N21" s="77">
        <f t="shared" si="0"/>
        <v>-0.13211861105256772</v>
      </c>
      <c r="O21" s="74">
        <f t="shared" si="1"/>
        <v>-20687</v>
      </c>
      <c r="P21" s="77">
        <f t="shared" si="2"/>
        <v>-0.20042386601124418</v>
      </c>
      <c r="Q21" s="74">
        <f t="shared" si="3"/>
        <v>-27236</v>
      </c>
      <c r="R21" s="77">
        <f t="shared" si="4"/>
        <v>-0.11131460756884115</v>
      </c>
      <c r="S21" s="74">
        <f t="shared" si="5"/>
        <v>-12095</v>
      </c>
      <c r="T21" s="77">
        <f t="shared" si="6"/>
        <v>-0.1356241132548337</v>
      </c>
      <c r="U21" s="74">
        <f t="shared" si="7"/>
        <v>-13096</v>
      </c>
      <c r="V21" s="77">
        <f t="shared" si="8"/>
        <v>-0.20576289462649011</v>
      </c>
      <c r="W21" s="74">
        <f t="shared" si="9"/>
        <v>-17174</v>
      </c>
      <c r="X21" s="77">
        <f t="shared" si="10"/>
        <v>-7.5817230091565935E-2</v>
      </c>
      <c r="Y21" s="74">
        <f t="shared" si="11"/>
        <v>-5026</v>
      </c>
      <c r="Z21" s="77">
        <f t="shared" ref="Z21:AA23" si="13">IFERROR(Z13-Z17,"-")</f>
        <v>-2.1300280974331495E-2</v>
      </c>
      <c r="AA21" s="74">
        <f t="shared" si="13"/>
        <v>-3604</v>
      </c>
    </row>
    <row r="22" spans="2:27">
      <c r="B22" s="35" t="s">
        <v>65</v>
      </c>
      <c r="D22" s="72">
        <f t="shared" si="12"/>
        <v>72932</v>
      </c>
      <c r="E22" s="73">
        <f t="shared" si="12"/>
        <v>62960</v>
      </c>
      <c r="F22" s="73">
        <f t="shared" si="12"/>
        <v>55260</v>
      </c>
      <c r="G22" s="73">
        <f t="shared" si="12"/>
        <v>52537</v>
      </c>
      <c r="H22" s="73">
        <f t="shared" si="12"/>
        <v>47326</v>
      </c>
      <c r="I22" s="73">
        <f t="shared" si="12"/>
        <v>34622</v>
      </c>
      <c r="J22" s="74">
        <f t="shared" si="12"/>
        <v>31103</v>
      </c>
      <c r="K22" s="75">
        <f t="shared" si="12"/>
        <v>32634</v>
      </c>
      <c r="L22" s="76"/>
      <c r="N22" s="77">
        <f t="shared" si="0"/>
        <v>-0.13673010475511438</v>
      </c>
      <c r="O22" s="74">
        <f t="shared" si="1"/>
        <v>-9972</v>
      </c>
      <c r="P22" s="77">
        <f t="shared" si="2"/>
        <v>-0.12229987293519695</v>
      </c>
      <c r="Q22" s="74">
        <f t="shared" si="3"/>
        <v>-7700</v>
      </c>
      <c r="R22" s="77">
        <f t="shared" si="4"/>
        <v>-4.9276149113282708E-2</v>
      </c>
      <c r="S22" s="74">
        <f t="shared" si="5"/>
        <v>-2723</v>
      </c>
      <c r="T22" s="77">
        <f t="shared" si="6"/>
        <v>-9.9187239469326394E-2</v>
      </c>
      <c r="U22" s="74">
        <f t="shared" si="7"/>
        <v>-5211</v>
      </c>
      <c r="V22" s="77">
        <f t="shared" si="8"/>
        <v>-0.26843595486624683</v>
      </c>
      <c r="W22" s="74">
        <f t="shared" si="9"/>
        <v>-12704</v>
      </c>
      <c r="X22" s="77">
        <f t="shared" si="10"/>
        <v>-0.10164057535670956</v>
      </c>
      <c r="Y22" s="74">
        <f t="shared" si="11"/>
        <v>-3519</v>
      </c>
      <c r="Z22" s="77">
        <f t="shared" si="13"/>
        <v>-1.2144912402451524E-2</v>
      </c>
      <c r="AA22" s="74">
        <f t="shared" si="13"/>
        <v>-4017</v>
      </c>
    </row>
    <row r="23" spans="2:27">
      <c r="B23" s="93" t="s">
        <v>66</v>
      </c>
      <c r="D23" s="87">
        <f t="shared" si="12"/>
        <v>40343</v>
      </c>
      <c r="E23" s="88">
        <f t="shared" si="12"/>
        <v>33391</v>
      </c>
      <c r="F23" s="88">
        <f t="shared" si="12"/>
        <v>29520</v>
      </c>
      <c r="G23" s="88">
        <f t="shared" si="12"/>
        <v>28325</v>
      </c>
      <c r="H23" s="88">
        <f t="shared" si="12"/>
        <v>24450</v>
      </c>
      <c r="I23" s="88">
        <f t="shared" si="12"/>
        <v>17420</v>
      </c>
      <c r="J23" s="89">
        <f t="shared" si="12"/>
        <v>14959</v>
      </c>
      <c r="K23" s="90">
        <f t="shared" si="12"/>
        <v>14433</v>
      </c>
      <c r="L23" s="91"/>
      <c r="N23" s="92">
        <f t="shared" si="0"/>
        <v>-0.17232233596906521</v>
      </c>
      <c r="O23" s="89">
        <f t="shared" si="1"/>
        <v>-6952</v>
      </c>
      <c r="P23" s="92">
        <f t="shared" si="2"/>
        <v>-0.11592944206522715</v>
      </c>
      <c r="Q23" s="89">
        <f t="shared" si="3"/>
        <v>-3871</v>
      </c>
      <c r="R23" s="92">
        <f t="shared" si="4"/>
        <v>-4.0481029810298108E-2</v>
      </c>
      <c r="S23" s="89">
        <f t="shared" si="5"/>
        <v>-1195</v>
      </c>
      <c r="T23" s="92">
        <f t="shared" si="6"/>
        <v>-0.13680494263018539</v>
      </c>
      <c r="U23" s="89">
        <f t="shared" si="7"/>
        <v>-3875</v>
      </c>
      <c r="V23" s="92">
        <f t="shared" si="8"/>
        <v>-0.28752556237218818</v>
      </c>
      <c r="W23" s="89">
        <f t="shared" si="9"/>
        <v>-7030</v>
      </c>
      <c r="X23" s="92">
        <f t="shared" si="10"/>
        <v>-0.14127439724454649</v>
      </c>
      <c r="Y23" s="89">
        <f t="shared" si="11"/>
        <v>-2461</v>
      </c>
      <c r="Z23" s="92">
        <f t="shared" si="13"/>
        <v>-1.3684593075203866E-2</v>
      </c>
      <c r="AA23" s="89">
        <f t="shared" si="13"/>
        <v>-4234</v>
      </c>
    </row>
    <row r="25" spans="2:27">
      <c r="D25" s="204" t="s">
        <v>49</v>
      </c>
      <c r="E25" s="205"/>
      <c r="F25" s="205"/>
      <c r="G25" s="205"/>
      <c r="H25" s="205"/>
      <c r="I25" s="205"/>
      <c r="J25" s="205"/>
      <c r="K25" s="205"/>
      <c r="L25" s="206"/>
      <c r="N25" s="204" t="s">
        <v>50</v>
      </c>
      <c r="O25" s="210"/>
      <c r="P25" s="210"/>
      <c r="Q25" s="210"/>
      <c r="R25" s="210"/>
      <c r="S25" s="210"/>
      <c r="T25" s="210"/>
      <c r="U25" s="210"/>
      <c r="V25" s="210"/>
      <c r="W25" s="210"/>
      <c r="X25" s="210"/>
      <c r="Y25" s="210"/>
      <c r="Z25" s="210"/>
      <c r="AA25" s="211"/>
    </row>
    <row r="26" spans="2:27">
      <c r="D26" s="207"/>
      <c r="E26" s="208"/>
      <c r="F26" s="208"/>
      <c r="G26" s="208"/>
      <c r="H26" s="208"/>
      <c r="I26" s="208"/>
      <c r="J26" s="208"/>
      <c r="K26" s="208"/>
      <c r="L26" s="209"/>
      <c r="N26" s="204" t="s">
        <v>51</v>
      </c>
      <c r="O26" s="211"/>
      <c r="P26" s="204" t="s">
        <v>52</v>
      </c>
      <c r="Q26" s="211"/>
      <c r="R26" s="204" t="s">
        <v>53</v>
      </c>
      <c r="S26" s="211"/>
      <c r="T26" s="204" t="s">
        <v>54</v>
      </c>
      <c r="U26" s="211"/>
      <c r="V26" s="204" t="s">
        <v>55</v>
      </c>
      <c r="W26" s="211"/>
      <c r="X26" s="204" t="s">
        <v>56</v>
      </c>
      <c r="Y26" s="211"/>
      <c r="Z26" s="204" t="s">
        <v>2</v>
      </c>
      <c r="AA26" s="211"/>
    </row>
    <row r="27" spans="2:27">
      <c r="D27" s="4" t="s">
        <v>57</v>
      </c>
      <c r="E27" s="4" t="s">
        <v>51</v>
      </c>
      <c r="F27" s="4" t="s">
        <v>52</v>
      </c>
      <c r="G27" s="4" t="s">
        <v>53</v>
      </c>
      <c r="H27" s="4" t="s">
        <v>54</v>
      </c>
      <c r="I27" s="4" t="s">
        <v>55</v>
      </c>
      <c r="J27" s="4" t="s">
        <v>56</v>
      </c>
      <c r="K27" s="4" t="s">
        <v>2</v>
      </c>
      <c r="L27" s="4"/>
      <c r="N27" s="4" t="s">
        <v>58</v>
      </c>
      <c r="O27" s="4" t="s">
        <v>59</v>
      </c>
      <c r="P27" s="4" t="s">
        <v>58</v>
      </c>
      <c r="Q27" s="4" t="s">
        <v>59</v>
      </c>
      <c r="R27" s="4" t="s">
        <v>58</v>
      </c>
      <c r="S27" s="4" t="s">
        <v>59</v>
      </c>
      <c r="T27" s="4" t="s">
        <v>58</v>
      </c>
      <c r="U27" s="4" t="s">
        <v>59</v>
      </c>
      <c r="V27" s="4" t="s">
        <v>58</v>
      </c>
      <c r="W27" s="4" t="s">
        <v>59</v>
      </c>
      <c r="X27" s="4" t="s">
        <v>58</v>
      </c>
      <c r="Y27" s="4" t="s">
        <v>59</v>
      </c>
      <c r="Z27" s="4" t="s">
        <v>58</v>
      </c>
      <c r="AA27" s="4" t="s">
        <v>59</v>
      </c>
    </row>
    <row r="28" spans="2:27">
      <c r="B28" s="31" t="s">
        <v>69</v>
      </c>
      <c r="D28" s="60">
        <f t="shared" ref="D28:K28" si="14">D29+D30+D31+D32+D33+D34+D41+D42</f>
        <v>1411021</v>
      </c>
      <c r="E28" s="61">
        <f t="shared" si="14"/>
        <v>1427207</v>
      </c>
      <c r="F28" s="61">
        <f t="shared" si="14"/>
        <v>1569205</v>
      </c>
      <c r="G28" s="61">
        <f t="shared" si="14"/>
        <v>1727429</v>
      </c>
      <c r="H28" s="61">
        <f t="shared" si="14"/>
        <v>1906051</v>
      </c>
      <c r="I28" s="61">
        <f t="shared" si="14"/>
        <v>2125145</v>
      </c>
      <c r="J28" s="62">
        <f t="shared" si="14"/>
        <v>2391346</v>
      </c>
      <c r="K28" s="63">
        <f t="shared" si="14"/>
        <v>2520360</v>
      </c>
      <c r="L28" s="64"/>
      <c r="N28" s="65">
        <f t="shared" ref="N28:N43" si="15">IFERROR(E28/D28-1,"-")</f>
        <v>1.1471126227037054E-2</v>
      </c>
      <c r="O28" s="62">
        <f t="shared" ref="O28:O42" si="16">E28-D28</f>
        <v>16186</v>
      </c>
      <c r="P28" s="65">
        <f t="shared" ref="P28:P43" si="17">IFERROR(F28/E28-1,"-")</f>
        <v>9.9493626362538778E-2</v>
      </c>
      <c r="Q28" s="62">
        <f t="shared" ref="Q28:Q42" si="18">F28-E28</f>
        <v>141998</v>
      </c>
      <c r="R28" s="65">
        <f t="shared" ref="R28:R43" si="19">IFERROR(G28/F28-1,"-")</f>
        <v>0.10083067540569912</v>
      </c>
      <c r="S28" s="62">
        <f t="shared" ref="S28:S42" si="20">G28-F28</f>
        <v>158224</v>
      </c>
      <c r="T28" s="65">
        <f t="shared" ref="T28:T43" si="21">IFERROR(H28/G28-1,"-")</f>
        <v>0.10340338155721596</v>
      </c>
      <c r="U28" s="62">
        <f t="shared" ref="U28:U42" si="22">H28-G28</f>
        <v>178622</v>
      </c>
      <c r="V28" s="65">
        <f t="shared" ref="V28:V43" si="23">IFERROR(I28/H28-1,"-")</f>
        <v>0.11494655704385659</v>
      </c>
      <c r="W28" s="62">
        <f t="shared" ref="W28:W42" si="24">I28-H28</f>
        <v>219094</v>
      </c>
      <c r="X28" s="65">
        <f t="shared" ref="X28:X43" si="25">IFERROR(J28/I28-1,"-")</f>
        <v>0.12526251149921541</v>
      </c>
      <c r="Y28" s="62">
        <f t="shared" ref="Y28:Y42" si="26">J28-I28</f>
        <v>266201</v>
      </c>
      <c r="Z28" s="65">
        <f>IFERROR(K28/D28-1,"-")</f>
        <v>0.7861959531431495</v>
      </c>
      <c r="AA28" s="62">
        <f>K28-D28</f>
        <v>1109339</v>
      </c>
    </row>
    <row r="29" spans="2:27">
      <c r="B29" s="94" t="s">
        <v>70</v>
      </c>
      <c r="D29" s="95">
        <v>60438</v>
      </c>
      <c r="E29" s="96">
        <v>61411</v>
      </c>
      <c r="F29" s="96">
        <v>62214</v>
      </c>
      <c r="G29" s="96">
        <v>65642</v>
      </c>
      <c r="H29" s="96">
        <v>69697</v>
      </c>
      <c r="I29" s="96">
        <v>78342</v>
      </c>
      <c r="J29" s="97">
        <v>79376</v>
      </c>
      <c r="K29" s="98">
        <v>83701</v>
      </c>
      <c r="L29" s="99"/>
      <c r="N29" s="100">
        <f t="shared" si="15"/>
        <v>1.6099142923326371E-2</v>
      </c>
      <c r="O29" s="97">
        <f t="shared" si="16"/>
        <v>973</v>
      </c>
      <c r="P29" s="100">
        <f t="shared" si="17"/>
        <v>1.3075833319763586E-2</v>
      </c>
      <c r="Q29" s="97">
        <f t="shared" si="18"/>
        <v>803</v>
      </c>
      <c r="R29" s="100">
        <f t="shared" si="19"/>
        <v>5.510013823255222E-2</v>
      </c>
      <c r="S29" s="97">
        <f t="shared" si="20"/>
        <v>3428</v>
      </c>
      <c r="T29" s="100">
        <f t="shared" si="21"/>
        <v>6.1774473660156648E-2</v>
      </c>
      <c r="U29" s="97">
        <f t="shared" si="22"/>
        <v>4055</v>
      </c>
      <c r="V29" s="100">
        <f t="shared" si="23"/>
        <v>0.1240369025926511</v>
      </c>
      <c r="W29" s="97">
        <f t="shared" si="24"/>
        <v>8645</v>
      </c>
      <c r="X29" s="100">
        <f t="shared" si="25"/>
        <v>1.3198539736029247E-2</v>
      </c>
      <c r="Y29" s="97">
        <f t="shared" si="26"/>
        <v>1034</v>
      </c>
      <c r="Z29" s="100">
        <v>8.9076832997202482E-2</v>
      </c>
      <c r="AA29" s="97">
        <v>6846</v>
      </c>
    </row>
    <row r="30" spans="2:27">
      <c r="B30" s="71" t="s">
        <v>71</v>
      </c>
      <c r="D30" s="72">
        <v>246617</v>
      </c>
      <c r="E30" s="73">
        <v>254644</v>
      </c>
      <c r="F30" s="73">
        <v>292469</v>
      </c>
      <c r="G30" s="73">
        <v>351993</v>
      </c>
      <c r="H30" s="73">
        <v>427677</v>
      </c>
      <c r="I30" s="73">
        <v>524561</v>
      </c>
      <c r="J30" s="74">
        <v>628736</v>
      </c>
      <c r="K30" s="75">
        <v>679443</v>
      </c>
      <c r="L30" s="76"/>
      <c r="N30" s="77">
        <f t="shared" si="15"/>
        <v>3.2548445565390827E-2</v>
      </c>
      <c r="O30" s="74">
        <f t="shared" si="16"/>
        <v>8027</v>
      </c>
      <c r="P30" s="77">
        <f t="shared" si="17"/>
        <v>0.14854070781169004</v>
      </c>
      <c r="Q30" s="74">
        <f t="shared" si="18"/>
        <v>37825</v>
      </c>
      <c r="R30" s="77">
        <f t="shared" si="19"/>
        <v>0.20352242459884629</v>
      </c>
      <c r="S30" s="74">
        <f t="shared" si="20"/>
        <v>59524</v>
      </c>
      <c r="T30" s="77">
        <f t="shared" si="21"/>
        <v>0.21501563951555847</v>
      </c>
      <c r="U30" s="74">
        <f t="shared" si="22"/>
        <v>75684</v>
      </c>
      <c r="V30" s="77">
        <f t="shared" si="23"/>
        <v>0.22653544614276666</v>
      </c>
      <c r="W30" s="74">
        <f t="shared" si="24"/>
        <v>96884</v>
      </c>
      <c r="X30" s="77">
        <f t="shared" si="25"/>
        <v>0.19859463437045455</v>
      </c>
      <c r="Y30" s="74">
        <f t="shared" si="26"/>
        <v>104175</v>
      </c>
      <c r="Z30" s="77">
        <v>0.21800868004825841</v>
      </c>
      <c r="AA30" s="74">
        <v>121612</v>
      </c>
    </row>
    <row r="31" spans="2:27">
      <c r="B31" s="71" t="s">
        <v>72</v>
      </c>
      <c r="D31" s="72">
        <v>250318</v>
      </c>
      <c r="E31" s="73">
        <v>253202</v>
      </c>
      <c r="F31" s="73">
        <v>291129</v>
      </c>
      <c r="G31" s="73">
        <v>322595</v>
      </c>
      <c r="H31" s="73">
        <v>343152</v>
      </c>
      <c r="I31" s="73">
        <v>357497</v>
      </c>
      <c r="J31" s="74">
        <v>395421</v>
      </c>
      <c r="K31" s="75">
        <v>412455</v>
      </c>
      <c r="L31" s="76"/>
      <c r="N31" s="77">
        <f t="shared" si="15"/>
        <v>1.1521344849351633E-2</v>
      </c>
      <c r="O31" s="74">
        <f t="shared" si="16"/>
        <v>2884</v>
      </c>
      <c r="P31" s="77">
        <f t="shared" si="17"/>
        <v>0.14978949613352177</v>
      </c>
      <c r="Q31" s="74">
        <f t="shared" si="18"/>
        <v>37927</v>
      </c>
      <c r="R31" s="77">
        <f t="shared" si="19"/>
        <v>0.1080826712556977</v>
      </c>
      <c r="S31" s="74">
        <f t="shared" si="20"/>
        <v>31466</v>
      </c>
      <c r="T31" s="77">
        <f t="shared" si="21"/>
        <v>6.3723864288039112E-2</v>
      </c>
      <c r="U31" s="74">
        <f t="shared" si="22"/>
        <v>20557</v>
      </c>
      <c r="V31" s="77">
        <f t="shared" si="23"/>
        <v>4.1803632209633124E-2</v>
      </c>
      <c r="W31" s="74">
        <f t="shared" si="24"/>
        <v>14345</v>
      </c>
      <c r="X31" s="77">
        <f t="shared" si="25"/>
        <v>0.10608200907979648</v>
      </c>
      <c r="Y31" s="74">
        <f t="shared" si="26"/>
        <v>37924</v>
      </c>
      <c r="Z31" s="77">
        <v>0.13625845055290159</v>
      </c>
      <c r="AA31" s="74">
        <v>49461</v>
      </c>
    </row>
    <row r="32" spans="2:27">
      <c r="B32" s="71" t="s">
        <v>73</v>
      </c>
      <c r="D32" s="72">
        <v>96748</v>
      </c>
      <c r="E32" s="73">
        <v>88465</v>
      </c>
      <c r="F32" s="73">
        <v>91795</v>
      </c>
      <c r="G32" s="73">
        <v>97929</v>
      </c>
      <c r="H32" s="73">
        <v>104917</v>
      </c>
      <c r="I32" s="73">
        <v>110349</v>
      </c>
      <c r="J32" s="74">
        <v>110896</v>
      </c>
      <c r="K32" s="75">
        <v>112003</v>
      </c>
      <c r="L32" s="76"/>
      <c r="N32" s="77">
        <f t="shared" si="15"/>
        <v>-8.5614172902799046E-2</v>
      </c>
      <c r="O32" s="74">
        <f t="shared" si="16"/>
        <v>-8283</v>
      </c>
      <c r="P32" s="77">
        <f t="shared" si="17"/>
        <v>3.764200531283568E-2</v>
      </c>
      <c r="Q32" s="74">
        <f t="shared" si="18"/>
        <v>3330</v>
      </c>
      <c r="R32" s="77">
        <f t="shared" si="19"/>
        <v>6.6822811699983609E-2</v>
      </c>
      <c r="S32" s="74">
        <f t="shared" si="20"/>
        <v>6134</v>
      </c>
      <c r="T32" s="77">
        <f t="shared" si="21"/>
        <v>7.1357820461763088E-2</v>
      </c>
      <c r="U32" s="74">
        <f t="shared" si="22"/>
        <v>6988</v>
      </c>
      <c r="V32" s="77">
        <f t="shared" si="23"/>
        <v>5.1774259652868526E-2</v>
      </c>
      <c r="W32" s="74">
        <f t="shared" si="24"/>
        <v>5432</v>
      </c>
      <c r="X32" s="77">
        <f t="shared" si="25"/>
        <v>4.9570000634351352E-3</v>
      </c>
      <c r="Y32" s="74">
        <f t="shared" si="26"/>
        <v>547</v>
      </c>
      <c r="Z32" s="77">
        <v>2.825797567133348E-2</v>
      </c>
      <c r="AA32" s="74">
        <v>3078</v>
      </c>
    </row>
    <row r="33" spans="2:27">
      <c r="B33" s="71" t="s">
        <v>74</v>
      </c>
      <c r="D33" s="72">
        <v>170785</v>
      </c>
      <c r="E33" s="73">
        <v>156437</v>
      </c>
      <c r="F33" s="73">
        <v>169990</v>
      </c>
      <c r="G33" s="73">
        <v>175956</v>
      </c>
      <c r="H33" s="73">
        <v>181817</v>
      </c>
      <c r="I33" s="73">
        <v>184545</v>
      </c>
      <c r="J33" s="74">
        <v>185779</v>
      </c>
      <c r="K33" s="75">
        <v>190362</v>
      </c>
      <c r="L33" s="76"/>
      <c r="N33" s="77">
        <f t="shared" si="15"/>
        <v>-8.4012061949234385E-2</v>
      </c>
      <c r="O33" s="74">
        <f t="shared" si="16"/>
        <v>-14348</v>
      </c>
      <c r="P33" s="77">
        <f t="shared" si="17"/>
        <v>8.6635514616107523E-2</v>
      </c>
      <c r="Q33" s="74">
        <f t="shared" si="18"/>
        <v>13553</v>
      </c>
      <c r="R33" s="77">
        <f t="shared" si="19"/>
        <v>3.5096182128360409E-2</v>
      </c>
      <c r="S33" s="74">
        <f t="shared" si="20"/>
        <v>5966</v>
      </c>
      <c r="T33" s="77">
        <f t="shared" si="21"/>
        <v>3.3309463729568778E-2</v>
      </c>
      <c r="U33" s="74">
        <f t="shared" si="22"/>
        <v>5861</v>
      </c>
      <c r="V33" s="77">
        <f t="shared" si="23"/>
        <v>1.5004097526633897E-2</v>
      </c>
      <c r="W33" s="74">
        <f t="shared" si="24"/>
        <v>2728</v>
      </c>
      <c r="X33" s="77">
        <f t="shared" si="25"/>
        <v>6.6867159771328843E-3</v>
      </c>
      <c r="Y33" s="74">
        <f t="shared" si="26"/>
        <v>1234</v>
      </c>
      <c r="Z33" s="77">
        <v>4.3353868414706342E-2</v>
      </c>
      <c r="AA33" s="74">
        <v>7910</v>
      </c>
    </row>
    <row r="34" spans="2:27">
      <c r="B34" s="71" t="s">
        <v>75</v>
      </c>
      <c r="D34" s="72">
        <v>151340</v>
      </c>
      <c r="E34" s="73">
        <v>154547</v>
      </c>
      <c r="F34" s="73">
        <v>170517</v>
      </c>
      <c r="G34" s="73">
        <v>187214</v>
      </c>
      <c r="H34" s="73">
        <v>210403</v>
      </c>
      <c r="I34" s="73">
        <v>222787</v>
      </c>
      <c r="J34" s="74">
        <v>242900</v>
      </c>
      <c r="K34" s="75">
        <v>247566</v>
      </c>
      <c r="L34" s="76"/>
      <c r="N34" s="77">
        <f t="shared" si="15"/>
        <v>2.1190696445090529E-2</v>
      </c>
      <c r="O34" s="74">
        <f t="shared" si="16"/>
        <v>3207</v>
      </c>
      <c r="P34" s="77">
        <f t="shared" si="17"/>
        <v>0.10333426077503938</v>
      </c>
      <c r="Q34" s="74">
        <f t="shared" si="18"/>
        <v>15970</v>
      </c>
      <c r="R34" s="77">
        <f t="shared" si="19"/>
        <v>9.7919855498278752E-2</v>
      </c>
      <c r="S34" s="74">
        <f t="shared" si="20"/>
        <v>16697</v>
      </c>
      <c r="T34" s="77">
        <f t="shared" si="21"/>
        <v>0.12386359994444862</v>
      </c>
      <c r="U34" s="74">
        <f t="shared" si="22"/>
        <v>23189</v>
      </c>
      <c r="V34" s="77">
        <f t="shared" si="23"/>
        <v>5.8858476352523503E-2</v>
      </c>
      <c r="W34" s="74">
        <f t="shared" si="24"/>
        <v>12384</v>
      </c>
      <c r="X34" s="77">
        <f t="shared" si="25"/>
        <v>9.0279055779735717E-2</v>
      </c>
      <c r="Y34" s="74">
        <f t="shared" si="26"/>
        <v>20113</v>
      </c>
      <c r="Z34" s="77">
        <v>0.1051905554836319</v>
      </c>
      <c r="AA34" s="74">
        <v>23563</v>
      </c>
    </row>
    <row r="35" spans="2:27">
      <c r="B35" s="101" t="s">
        <v>76</v>
      </c>
      <c r="D35" s="72">
        <v>9202</v>
      </c>
      <c r="E35" s="73">
        <v>11820</v>
      </c>
      <c r="F35" s="73">
        <v>15678</v>
      </c>
      <c r="G35" s="73">
        <v>19892</v>
      </c>
      <c r="H35" s="73">
        <v>22322</v>
      </c>
      <c r="I35" s="73">
        <v>24661</v>
      </c>
      <c r="J35" s="74">
        <v>29701</v>
      </c>
      <c r="K35" s="75">
        <v>32644</v>
      </c>
      <c r="L35" s="76"/>
      <c r="N35" s="77">
        <f t="shared" si="15"/>
        <v>0.28450336883286242</v>
      </c>
      <c r="O35" s="74">
        <f t="shared" si="16"/>
        <v>2618</v>
      </c>
      <c r="P35" s="77">
        <f t="shared" si="17"/>
        <v>0.3263959390862945</v>
      </c>
      <c r="Q35" s="74">
        <f t="shared" si="18"/>
        <v>3858</v>
      </c>
      <c r="R35" s="77">
        <f t="shared" si="19"/>
        <v>0.26878428370965679</v>
      </c>
      <c r="S35" s="74">
        <f t="shared" si="20"/>
        <v>4214</v>
      </c>
      <c r="T35" s="77">
        <f t="shared" si="21"/>
        <v>0.12215966217574903</v>
      </c>
      <c r="U35" s="74">
        <f t="shared" si="22"/>
        <v>2430</v>
      </c>
      <c r="V35" s="77">
        <f t="shared" si="23"/>
        <v>0.10478451751635154</v>
      </c>
      <c r="W35" s="74">
        <f t="shared" si="24"/>
        <v>2339</v>
      </c>
      <c r="X35" s="77">
        <f t="shared" si="25"/>
        <v>0.20437127448197567</v>
      </c>
      <c r="Y35" s="74">
        <f t="shared" si="26"/>
        <v>5040</v>
      </c>
      <c r="Z35" s="77">
        <v>0.2453362835234425</v>
      </c>
      <c r="AA35" s="74">
        <v>6431</v>
      </c>
    </row>
    <row r="36" spans="2:27">
      <c r="B36" s="101" t="s">
        <v>77</v>
      </c>
      <c r="D36" s="72">
        <v>236</v>
      </c>
      <c r="E36" s="73">
        <v>293</v>
      </c>
      <c r="F36" s="73">
        <v>388</v>
      </c>
      <c r="G36" s="73">
        <v>233</v>
      </c>
      <c r="H36" s="73">
        <v>197</v>
      </c>
      <c r="I36" s="73">
        <v>255</v>
      </c>
      <c r="J36" s="74">
        <v>455</v>
      </c>
      <c r="K36" s="75">
        <v>622</v>
      </c>
      <c r="L36" s="76"/>
      <c r="N36" s="77">
        <f t="shared" si="15"/>
        <v>0.24152542372881358</v>
      </c>
      <c r="O36" s="74">
        <f t="shared" si="16"/>
        <v>57</v>
      </c>
      <c r="P36" s="77">
        <f t="shared" si="17"/>
        <v>0.32423208191126274</v>
      </c>
      <c r="Q36" s="74">
        <f t="shared" si="18"/>
        <v>95</v>
      </c>
      <c r="R36" s="77">
        <f t="shared" si="19"/>
        <v>-0.39948453608247425</v>
      </c>
      <c r="S36" s="74">
        <f t="shared" si="20"/>
        <v>-155</v>
      </c>
      <c r="T36" s="77">
        <f t="shared" si="21"/>
        <v>-0.15450643776824036</v>
      </c>
      <c r="U36" s="74">
        <f t="shared" si="22"/>
        <v>-36</v>
      </c>
      <c r="V36" s="77">
        <f t="shared" si="23"/>
        <v>0.29441624365482233</v>
      </c>
      <c r="W36" s="74">
        <f t="shared" si="24"/>
        <v>58</v>
      </c>
      <c r="X36" s="77">
        <f t="shared" si="25"/>
        <v>0.78431372549019618</v>
      </c>
      <c r="Y36" s="74">
        <f t="shared" si="26"/>
        <v>200</v>
      </c>
      <c r="Z36" s="77">
        <v>1.1013513513513511</v>
      </c>
      <c r="AA36" s="74">
        <v>326</v>
      </c>
    </row>
    <row r="37" spans="2:27">
      <c r="B37" s="101" t="s">
        <v>78</v>
      </c>
      <c r="D37" s="72">
        <v>37073</v>
      </c>
      <c r="E37" s="73">
        <v>46805</v>
      </c>
      <c r="F37" s="73">
        <v>56289</v>
      </c>
      <c r="G37" s="73">
        <v>61732</v>
      </c>
      <c r="H37" s="73">
        <v>67194</v>
      </c>
      <c r="I37" s="73">
        <v>67576</v>
      </c>
      <c r="J37" s="74">
        <v>71028</v>
      </c>
      <c r="K37" s="75">
        <v>72065</v>
      </c>
      <c r="L37" s="76"/>
      <c r="N37" s="77">
        <f t="shared" si="15"/>
        <v>0.26250910366034574</v>
      </c>
      <c r="O37" s="74">
        <f t="shared" si="16"/>
        <v>9732</v>
      </c>
      <c r="P37" s="77">
        <f t="shared" si="17"/>
        <v>0.20262792436705479</v>
      </c>
      <c r="Q37" s="74">
        <f t="shared" si="18"/>
        <v>9484</v>
      </c>
      <c r="R37" s="77">
        <f t="shared" si="19"/>
        <v>9.6697400913144715E-2</v>
      </c>
      <c r="S37" s="74">
        <f t="shared" si="20"/>
        <v>5443</v>
      </c>
      <c r="T37" s="77">
        <f t="shared" si="21"/>
        <v>8.8479232812803676E-2</v>
      </c>
      <c r="U37" s="74">
        <f t="shared" si="22"/>
        <v>5462</v>
      </c>
      <c r="V37" s="77">
        <f t="shared" si="23"/>
        <v>5.6850314016132497E-3</v>
      </c>
      <c r="W37" s="74">
        <f t="shared" si="24"/>
        <v>382</v>
      </c>
      <c r="X37" s="77">
        <f t="shared" si="25"/>
        <v>5.1083224813543326E-2</v>
      </c>
      <c r="Y37" s="74">
        <f t="shared" si="26"/>
        <v>3452</v>
      </c>
      <c r="Z37" s="77">
        <v>0.1183618361836183</v>
      </c>
      <c r="AA37" s="74">
        <v>7627</v>
      </c>
    </row>
    <row r="38" spans="2:27">
      <c r="B38" s="101" t="s">
        <v>79</v>
      </c>
      <c r="D38" s="72">
        <v>24365</v>
      </c>
      <c r="E38" s="73">
        <v>24374</v>
      </c>
      <c r="F38" s="73">
        <v>23330</v>
      </c>
      <c r="G38" s="73">
        <v>22270</v>
      </c>
      <c r="H38" s="73">
        <v>27295</v>
      </c>
      <c r="I38" s="73">
        <v>30196</v>
      </c>
      <c r="J38" s="74">
        <v>33701</v>
      </c>
      <c r="K38" s="75">
        <v>32468</v>
      </c>
      <c r="L38" s="76"/>
      <c r="N38" s="77">
        <f t="shared" si="15"/>
        <v>3.6938231069161276E-4</v>
      </c>
      <c r="O38" s="74">
        <f t="shared" si="16"/>
        <v>9</v>
      </c>
      <c r="P38" s="77">
        <f t="shared" si="17"/>
        <v>-4.2832526462624143E-2</v>
      </c>
      <c r="Q38" s="74">
        <f t="shared" si="18"/>
        <v>-1044</v>
      </c>
      <c r="R38" s="77">
        <f t="shared" si="19"/>
        <v>-4.5435062151735983E-2</v>
      </c>
      <c r="S38" s="74">
        <f t="shared" si="20"/>
        <v>-1060</v>
      </c>
      <c r="T38" s="77">
        <f t="shared" si="21"/>
        <v>0.22563987427031873</v>
      </c>
      <c r="U38" s="74">
        <f t="shared" si="22"/>
        <v>5025</v>
      </c>
      <c r="V38" s="77">
        <f t="shared" si="23"/>
        <v>0.10628320205165775</v>
      </c>
      <c r="W38" s="74">
        <f t="shared" si="24"/>
        <v>2901</v>
      </c>
      <c r="X38" s="77">
        <f t="shared" si="25"/>
        <v>0.11607497681812151</v>
      </c>
      <c r="Y38" s="74">
        <f t="shared" si="26"/>
        <v>3505</v>
      </c>
      <c r="Z38" s="77">
        <v>4.0174280771448689E-2</v>
      </c>
      <c r="AA38" s="74">
        <v>1254</v>
      </c>
    </row>
    <row r="39" spans="2:27">
      <c r="B39" s="101" t="s">
        <v>80</v>
      </c>
      <c r="D39" s="72">
        <v>80417</v>
      </c>
      <c r="E39" s="73">
        <v>71239</v>
      </c>
      <c r="F39" s="73">
        <v>74832</v>
      </c>
      <c r="G39" s="73">
        <v>83087</v>
      </c>
      <c r="H39" s="73">
        <v>93395</v>
      </c>
      <c r="I39" s="73">
        <v>100099</v>
      </c>
      <c r="J39" s="74">
        <v>108015</v>
      </c>
      <c r="K39" s="75">
        <v>109767</v>
      </c>
      <c r="L39" s="76"/>
      <c r="N39" s="77">
        <f t="shared" si="15"/>
        <v>-0.11413009687006481</v>
      </c>
      <c r="O39" s="74">
        <f t="shared" si="16"/>
        <v>-9178</v>
      </c>
      <c r="P39" s="77">
        <f t="shared" si="17"/>
        <v>5.0435856763851206E-2</v>
      </c>
      <c r="Q39" s="74">
        <f t="shared" si="18"/>
        <v>3593</v>
      </c>
      <c r="R39" s="77">
        <f t="shared" si="19"/>
        <v>0.11031376951036997</v>
      </c>
      <c r="S39" s="74">
        <f t="shared" si="20"/>
        <v>8255</v>
      </c>
      <c r="T39" s="77">
        <f t="shared" si="21"/>
        <v>0.12406272942818974</v>
      </c>
      <c r="U39" s="74">
        <f t="shared" si="22"/>
        <v>10308</v>
      </c>
      <c r="V39" s="77">
        <f t="shared" si="23"/>
        <v>7.1781144600888691E-2</v>
      </c>
      <c r="W39" s="74">
        <f t="shared" si="24"/>
        <v>6704</v>
      </c>
      <c r="X39" s="77">
        <f t="shared" si="25"/>
        <v>7.9081709107983178E-2</v>
      </c>
      <c r="Y39" s="74">
        <f t="shared" si="26"/>
        <v>7916</v>
      </c>
      <c r="Z39" s="77">
        <v>7.7816617898313067E-2</v>
      </c>
      <c r="AA39" s="74">
        <v>7925</v>
      </c>
    </row>
    <row r="40" spans="2:27">
      <c r="B40" s="101" t="s">
        <v>81</v>
      </c>
      <c r="D40" s="72">
        <v>47</v>
      </c>
      <c r="E40" s="73">
        <v>16</v>
      </c>
      <c r="F40" s="73">
        <v>0</v>
      </c>
      <c r="G40" s="73">
        <v>0</v>
      </c>
      <c r="H40" s="73">
        <v>0</v>
      </c>
      <c r="I40" s="73">
        <v>0</v>
      </c>
      <c r="J40" s="74">
        <v>0</v>
      </c>
      <c r="K40" s="75">
        <v>0</v>
      </c>
      <c r="L40" s="76"/>
      <c r="N40" s="77">
        <f t="shared" si="15"/>
        <v>-0.65957446808510634</v>
      </c>
      <c r="O40" s="74">
        <f t="shared" si="16"/>
        <v>-31</v>
      </c>
      <c r="P40" s="77">
        <f t="shared" si="17"/>
        <v>-1</v>
      </c>
      <c r="Q40" s="74">
        <f t="shared" si="18"/>
        <v>-16</v>
      </c>
      <c r="R40" s="77" t="str">
        <f t="shared" si="19"/>
        <v>-</v>
      </c>
      <c r="S40" s="74">
        <f t="shared" si="20"/>
        <v>0</v>
      </c>
      <c r="T40" s="77" t="str">
        <f t="shared" si="21"/>
        <v>-</v>
      </c>
      <c r="U40" s="74">
        <f t="shared" si="22"/>
        <v>0</v>
      </c>
      <c r="V40" s="77" t="str">
        <f t="shared" si="23"/>
        <v>-</v>
      </c>
      <c r="W40" s="74">
        <f t="shared" si="24"/>
        <v>0</v>
      </c>
      <c r="X40" s="77" t="str">
        <f t="shared" si="25"/>
        <v>-</v>
      </c>
      <c r="Y40" s="74">
        <f t="shared" si="26"/>
        <v>0</v>
      </c>
      <c r="Z40" s="77" t="s">
        <v>82</v>
      </c>
      <c r="AA40" s="74">
        <v>0</v>
      </c>
    </row>
    <row r="41" spans="2:27">
      <c r="B41" s="71" t="s">
        <v>83</v>
      </c>
      <c r="D41" s="72">
        <v>426938</v>
      </c>
      <c r="E41" s="73">
        <v>450517</v>
      </c>
      <c r="F41" s="73">
        <v>482545</v>
      </c>
      <c r="G41" s="73">
        <v>517053</v>
      </c>
      <c r="H41" s="73">
        <v>558234</v>
      </c>
      <c r="I41" s="73">
        <v>636030</v>
      </c>
      <c r="J41" s="74">
        <v>735889</v>
      </c>
      <c r="K41" s="75">
        <v>781474</v>
      </c>
      <c r="L41" s="76"/>
      <c r="N41" s="77">
        <f t="shared" si="15"/>
        <v>5.5228159592259241E-2</v>
      </c>
      <c r="O41" s="74">
        <f t="shared" si="16"/>
        <v>23579</v>
      </c>
      <c r="P41" s="77">
        <f t="shared" si="17"/>
        <v>7.109165691860686E-2</v>
      </c>
      <c r="Q41" s="74">
        <f t="shared" si="18"/>
        <v>32028</v>
      </c>
      <c r="R41" s="77">
        <f t="shared" si="19"/>
        <v>7.1512501424737529E-2</v>
      </c>
      <c r="S41" s="74">
        <f t="shared" si="20"/>
        <v>34508</v>
      </c>
      <c r="T41" s="77">
        <f t="shared" si="21"/>
        <v>7.9645606930043966E-2</v>
      </c>
      <c r="U41" s="74">
        <f t="shared" si="22"/>
        <v>41181</v>
      </c>
      <c r="V41" s="77">
        <f t="shared" si="23"/>
        <v>0.13936091316544674</v>
      </c>
      <c r="W41" s="74">
        <f t="shared" si="24"/>
        <v>77796</v>
      </c>
      <c r="X41" s="77">
        <f t="shared" si="25"/>
        <v>0.15700360045909778</v>
      </c>
      <c r="Y41" s="74">
        <f t="shared" si="26"/>
        <v>99859</v>
      </c>
      <c r="Z41" s="77">
        <v>0.14896795279885541</v>
      </c>
      <c r="AA41" s="74">
        <v>101321</v>
      </c>
    </row>
    <row r="42" spans="2:27">
      <c r="B42" s="102" t="s">
        <v>84</v>
      </c>
      <c r="D42" s="87">
        <v>7837</v>
      </c>
      <c r="E42" s="88">
        <v>7984</v>
      </c>
      <c r="F42" s="88">
        <v>8546</v>
      </c>
      <c r="G42" s="88">
        <v>9047</v>
      </c>
      <c r="H42" s="88">
        <v>10154</v>
      </c>
      <c r="I42" s="88">
        <v>11034</v>
      </c>
      <c r="J42" s="89">
        <v>12349</v>
      </c>
      <c r="K42" s="90">
        <v>13356</v>
      </c>
      <c r="L42" s="91"/>
      <c r="N42" s="92">
        <f t="shared" si="15"/>
        <v>1.8757177491387056E-2</v>
      </c>
      <c r="O42" s="89">
        <f t="shared" si="16"/>
        <v>147</v>
      </c>
      <c r="P42" s="92">
        <f t="shared" si="17"/>
        <v>7.039078156312617E-2</v>
      </c>
      <c r="Q42" s="89">
        <f t="shared" si="18"/>
        <v>562</v>
      </c>
      <c r="R42" s="92">
        <f t="shared" si="19"/>
        <v>5.8623917622279365E-2</v>
      </c>
      <c r="S42" s="89">
        <f t="shared" si="20"/>
        <v>501</v>
      </c>
      <c r="T42" s="92">
        <f t="shared" si="21"/>
        <v>0.12236100364761793</v>
      </c>
      <c r="U42" s="89">
        <f t="shared" si="22"/>
        <v>1107</v>
      </c>
      <c r="V42" s="92">
        <f t="shared" si="23"/>
        <v>8.6665353555249069E-2</v>
      </c>
      <c r="W42" s="89">
        <f t="shared" si="24"/>
        <v>880</v>
      </c>
      <c r="X42" s="92">
        <f t="shared" si="25"/>
        <v>0.11917708899764357</v>
      </c>
      <c r="Y42" s="89">
        <f t="shared" si="26"/>
        <v>1315</v>
      </c>
      <c r="Z42" s="92">
        <v>0.15426497277676951</v>
      </c>
      <c r="AA42" s="89">
        <v>1785</v>
      </c>
    </row>
    <row r="43" spans="2:27">
      <c r="B43" s="31" t="s">
        <v>85</v>
      </c>
      <c r="D43" s="103">
        <f t="shared" ref="D43:K43" si="27">IFERROR(D28/D16,"-")</f>
        <v>1.2652820209777229</v>
      </c>
      <c r="E43" s="104">
        <f t="shared" si="27"/>
        <v>1.2694973448493636</v>
      </c>
      <c r="F43" s="104">
        <f t="shared" si="27"/>
        <v>1.2839792757306434</v>
      </c>
      <c r="G43" s="104">
        <f t="shared" si="27"/>
        <v>1.31519745522625</v>
      </c>
      <c r="H43" s="104">
        <f t="shared" si="27"/>
        <v>1.3500225942121986</v>
      </c>
      <c r="I43" s="104">
        <f t="shared" si="27"/>
        <v>1.3995728465830362</v>
      </c>
      <c r="J43" s="105">
        <f t="shared" si="27"/>
        <v>1.4259308949924927</v>
      </c>
      <c r="K43" s="106">
        <f t="shared" si="27"/>
        <v>1.446938525952475</v>
      </c>
      <c r="L43" s="64"/>
      <c r="N43" s="65">
        <f t="shared" si="15"/>
        <v>3.3315290992463886E-3</v>
      </c>
      <c r="O43" s="105">
        <f>IFERROR(E43-D43,"-")</f>
        <v>4.2153238716406971E-3</v>
      </c>
      <c r="P43" s="65">
        <f t="shared" si="17"/>
        <v>1.1407610216780828E-2</v>
      </c>
      <c r="Q43" s="105">
        <f>IFERROR(F43-E43,"-")</f>
        <v>1.4481930881279803E-2</v>
      </c>
      <c r="R43" s="65">
        <f t="shared" si="19"/>
        <v>2.4313616337648503E-2</v>
      </c>
      <c r="S43" s="105">
        <f>IFERROR(G43-F43,"-")</f>
        <v>3.1218179495606568E-2</v>
      </c>
      <c r="T43" s="65">
        <f t="shared" si="21"/>
        <v>2.6479019441197016E-2</v>
      </c>
      <c r="U43" s="105">
        <f>IFERROR(H43-G43,"-")</f>
        <v>3.4825138985948634E-2</v>
      </c>
      <c r="V43" s="65">
        <f t="shared" si="23"/>
        <v>3.6703276362387349E-2</v>
      </c>
      <c r="W43" s="105">
        <f>IFERROR(I43-H43,"-")</f>
        <v>4.9550252370837544E-2</v>
      </c>
      <c r="X43" s="65">
        <f t="shared" si="25"/>
        <v>1.8832923540784474E-2</v>
      </c>
      <c r="Y43" s="105">
        <f>IFERROR(J43-I43,"-")</f>
        <v>2.6358048409456547E-2</v>
      </c>
      <c r="Z43" s="65">
        <f>IFERROR(K43/D43-1,"-")</f>
        <v>0.14356997251441261</v>
      </c>
      <c r="AA43" s="105">
        <f>IFERROR(K43-D43,"-")</f>
        <v>0.18165650497475205</v>
      </c>
    </row>
  </sheetData>
  <mergeCells count="19">
    <mergeCell ref="N26:O26"/>
    <mergeCell ref="P26:Q26"/>
    <mergeCell ref="Z6:AA6"/>
    <mergeCell ref="D5:L6"/>
    <mergeCell ref="N25:AA25"/>
    <mergeCell ref="Z26:AA26"/>
    <mergeCell ref="B3:AA3"/>
    <mergeCell ref="P6:Q6"/>
    <mergeCell ref="R6:S6"/>
    <mergeCell ref="N5:AA5"/>
    <mergeCell ref="R26:S26"/>
    <mergeCell ref="V6:W6"/>
    <mergeCell ref="T26:U26"/>
    <mergeCell ref="X6:Y6"/>
    <mergeCell ref="V26:W26"/>
    <mergeCell ref="X26:Y26"/>
    <mergeCell ref="N6:O6"/>
    <mergeCell ref="T6:U6"/>
    <mergeCell ref="D25:L26"/>
  </mergeCells>
  <printOptions horizontalCentered="1" verticalCentered="1"/>
  <pageMargins left="0.27777777777777779" right="0.27777777777777779" top="0.27777777777777779" bottom="0.27777777777777779" header="0.1388888888888889" footer="0.1388888888888889"/>
  <pageSetup paperSize="9" scale="56" orientation="landscape" r:id="rId1"/>
  <drawing r:id="rId2"/>
  <extLst>
    <ext xmlns:x14="http://schemas.microsoft.com/office/spreadsheetml/2009/9/main" uri="{05C60535-1F16-4fd2-B633-F4F36F0B64E0}">
      <x14:sparklineGroups xmlns:xm="http://schemas.microsoft.com/office/excel/2006/main">
        <x14:sparklineGroup displayEmptyCellsAs="gap" xr2:uid="{8894B314-DA0B-4DC3-A3F1-DBB4CAAB3394}">
          <x14:colorSeries rgb="FF376092"/>
          <x14:colorNegative rgb="FFD00000"/>
          <x14:colorAxis rgb="FF000000"/>
          <x14:colorMarkers rgb="FFD00000"/>
          <x14:colorFirst rgb="FFD00000"/>
          <x14:colorLast rgb="FFD00000"/>
          <x14:colorHigh rgb="FFD00000"/>
          <x14:colorLow rgb="FFD00000"/>
          <x14:sparklines>
            <x14:sparkline>
              <xm:f>EVO!$D$43:$K$43</xm:f>
              <xm:sqref>L43</xm:sqref>
            </x14:sparkline>
          </x14:sparklines>
        </x14:sparklineGroup>
        <x14:sparklineGroup displayEmptyCellsAs="gap" xr2:uid="{3557805E-5E7C-4448-B458-913739060D2B}">
          <x14:colorSeries rgb="FF376092"/>
          <x14:colorNegative rgb="FFD00000"/>
          <x14:colorAxis rgb="FF000000"/>
          <x14:colorMarkers rgb="FFD00000"/>
          <x14:colorFirst rgb="FFD00000"/>
          <x14:colorLast rgb="FFD00000"/>
          <x14:colorHigh rgb="FFD00000"/>
          <x14:colorLow rgb="FFD00000"/>
          <x14:sparklines>
            <x14:sparkline>
              <xm:f>EVO!$D$42:$K$42</xm:f>
              <xm:sqref>L42</xm:sqref>
            </x14:sparkline>
          </x14:sparklines>
        </x14:sparklineGroup>
        <x14:sparklineGroup displayEmptyCellsAs="gap" xr2:uid="{01C87E0E-2C54-42AC-B3C9-F656C07E5FF3}">
          <x14:colorSeries rgb="FF376092"/>
          <x14:colorNegative rgb="FFD00000"/>
          <x14:colorAxis rgb="FF000000"/>
          <x14:colorMarkers rgb="FFD00000"/>
          <x14:colorFirst rgb="FFD00000"/>
          <x14:colorLast rgb="FFD00000"/>
          <x14:colorHigh rgb="FFD00000"/>
          <x14:colorLow rgb="FFD00000"/>
          <x14:sparklines>
            <x14:sparkline>
              <xm:f>EVO!$D$41:$K$41</xm:f>
              <xm:sqref>L41</xm:sqref>
            </x14:sparkline>
          </x14:sparklines>
        </x14:sparklineGroup>
        <x14:sparklineGroup displayEmptyCellsAs="gap" xr2:uid="{4B428443-80EA-4231-8549-ACC11F0E7BAE}">
          <x14:colorSeries rgb="FF376092"/>
          <x14:colorNegative rgb="FFD00000"/>
          <x14:colorAxis rgb="FF000000"/>
          <x14:colorMarkers rgb="FFD00000"/>
          <x14:colorFirst rgb="FFD00000"/>
          <x14:colorLast rgb="FFD00000"/>
          <x14:colorHigh rgb="FFD00000"/>
          <x14:colorLow rgb="FFD00000"/>
          <x14:sparklines>
            <x14:sparkline>
              <xm:f>EVO!$D$40:$K$40</xm:f>
              <xm:sqref>L40</xm:sqref>
            </x14:sparkline>
          </x14:sparklines>
        </x14:sparklineGroup>
        <x14:sparklineGroup displayEmptyCellsAs="gap" xr2:uid="{48A749B5-DC0C-49AF-8773-E46792A019D9}">
          <x14:colorSeries rgb="FF376092"/>
          <x14:colorNegative rgb="FFD00000"/>
          <x14:colorAxis rgb="FF000000"/>
          <x14:colorMarkers rgb="FFD00000"/>
          <x14:colorFirst rgb="FFD00000"/>
          <x14:colorLast rgb="FFD00000"/>
          <x14:colorHigh rgb="FFD00000"/>
          <x14:colorLow rgb="FFD00000"/>
          <x14:sparklines>
            <x14:sparkline>
              <xm:f>EVO!$D$39:$K$39</xm:f>
              <xm:sqref>L39</xm:sqref>
            </x14:sparkline>
          </x14:sparklines>
        </x14:sparklineGroup>
        <x14:sparklineGroup displayEmptyCellsAs="gap" xr2:uid="{D7C54646-88AE-4D5D-91D4-C26804D81BE2}">
          <x14:colorSeries rgb="FF376092"/>
          <x14:colorNegative rgb="FFD00000"/>
          <x14:colorAxis rgb="FF000000"/>
          <x14:colorMarkers rgb="FFD00000"/>
          <x14:colorFirst rgb="FFD00000"/>
          <x14:colorLast rgb="FFD00000"/>
          <x14:colorHigh rgb="FFD00000"/>
          <x14:colorLow rgb="FFD00000"/>
          <x14:sparklines>
            <x14:sparkline>
              <xm:f>EVO!$D$38:$K$38</xm:f>
              <xm:sqref>L38</xm:sqref>
            </x14:sparkline>
          </x14:sparklines>
        </x14:sparklineGroup>
        <x14:sparklineGroup displayEmptyCellsAs="gap" xr2:uid="{2BD1160B-DB20-4337-9DA1-8AF51CF6879B}">
          <x14:colorSeries rgb="FF376092"/>
          <x14:colorNegative rgb="FFD00000"/>
          <x14:colorAxis rgb="FF000000"/>
          <x14:colorMarkers rgb="FFD00000"/>
          <x14:colorFirst rgb="FFD00000"/>
          <x14:colorLast rgb="FFD00000"/>
          <x14:colorHigh rgb="FFD00000"/>
          <x14:colorLow rgb="FFD00000"/>
          <x14:sparklines>
            <x14:sparkline>
              <xm:f>EVO!$D$37:$K$37</xm:f>
              <xm:sqref>L37</xm:sqref>
            </x14:sparkline>
          </x14:sparklines>
        </x14:sparklineGroup>
        <x14:sparklineGroup displayEmptyCellsAs="gap" xr2:uid="{4615DED6-7CCA-44BD-9CEC-D633DA5BAC77}">
          <x14:colorSeries rgb="FF376092"/>
          <x14:colorNegative rgb="FFD00000"/>
          <x14:colorAxis rgb="FF000000"/>
          <x14:colorMarkers rgb="FFD00000"/>
          <x14:colorFirst rgb="FFD00000"/>
          <x14:colorLast rgb="FFD00000"/>
          <x14:colorHigh rgb="FFD00000"/>
          <x14:colorLow rgb="FFD00000"/>
          <x14:sparklines>
            <x14:sparkline>
              <xm:f>EVO!$D$36:$K$36</xm:f>
              <xm:sqref>L36</xm:sqref>
            </x14:sparkline>
          </x14:sparklines>
        </x14:sparklineGroup>
        <x14:sparklineGroup displayEmptyCellsAs="gap" xr2:uid="{AAE7C81B-282B-4B26-9514-7E1D367E76EF}">
          <x14:colorSeries rgb="FF376092"/>
          <x14:colorNegative rgb="FFD00000"/>
          <x14:colorAxis rgb="FF000000"/>
          <x14:colorMarkers rgb="FFD00000"/>
          <x14:colorFirst rgb="FFD00000"/>
          <x14:colorLast rgb="FFD00000"/>
          <x14:colorHigh rgb="FFD00000"/>
          <x14:colorLow rgb="FFD00000"/>
          <x14:sparklines>
            <x14:sparkline>
              <xm:f>EVO!$D$35:$K$35</xm:f>
              <xm:sqref>L35</xm:sqref>
            </x14:sparkline>
          </x14:sparklines>
        </x14:sparklineGroup>
        <x14:sparklineGroup displayEmptyCellsAs="gap" xr2:uid="{25F2D721-94D6-4686-9C45-6353DC658526}">
          <x14:colorSeries rgb="FF376092"/>
          <x14:colorNegative rgb="FFD00000"/>
          <x14:colorAxis rgb="FF000000"/>
          <x14:colorMarkers rgb="FFD00000"/>
          <x14:colorFirst rgb="FFD00000"/>
          <x14:colorLast rgb="FFD00000"/>
          <x14:colorHigh rgb="FFD00000"/>
          <x14:colorLow rgb="FFD00000"/>
          <x14:sparklines>
            <x14:sparkline>
              <xm:f>EVO!$D$34:$K$34</xm:f>
              <xm:sqref>L34</xm:sqref>
            </x14:sparkline>
          </x14:sparklines>
        </x14:sparklineGroup>
        <x14:sparklineGroup displayEmptyCellsAs="gap" xr2:uid="{42DD5027-6529-41A6-9ABF-EF6C7B320A5C}">
          <x14:colorSeries rgb="FF376092"/>
          <x14:colorNegative rgb="FFD00000"/>
          <x14:colorAxis rgb="FF000000"/>
          <x14:colorMarkers rgb="FFD00000"/>
          <x14:colorFirst rgb="FFD00000"/>
          <x14:colorLast rgb="FFD00000"/>
          <x14:colorHigh rgb="FFD00000"/>
          <x14:colorLow rgb="FFD00000"/>
          <x14:sparklines>
            <x14:sparkline>
              <xm:f>EVO!$D$33:$K$33</xm:f>
              <xm:sqref>L33</xm:sqref>
            </x14:sparkline>
          </x14:sparklines>
        </x14:sparklineGroup>
        <x14:sparklineGroup displayEmptyCellsAs="gap" xr2:uid="{9071B38F-4751-4BF2-B2FC-3F02CB818A4E}">
          <x14:colorSeries rgb="FF376092"/>
          <x14:colorNegative rgb="FFD00000"/>
          <x14:colorAxis rgb="FF000000"/>
          <x14:colorMarkers rgb="FFD00000"/>
          <x14:colorFirst rgb="FFD00000"/>
          <x14:colorLast rgb="FFD00000"/>
          <x14:colorHigh rgb="FFD00000"/>
          <x14:colorLow rgb="FFD00000"/>
          <x14:sparklines>
            <x14:sparkline>
              <xm:f>EVO!$D$32:$K$32</xm:f>
              <xm:sqref>L32</xm:sqref>
            </x14:sparkline>
          </x14:sparklines>
        </x14:sparklineGroup>
        <x14:sparklineGroup displayEmptyCellsAs="gap" xr2:uid="{C7C8BA94-02E5-4F7C-AA07-B561F86026C3}">
          <x14:colorSeries rgb="FF376092"/>
          <x14:colorNegative rgb="FFD00000"/>
          <x14:colorAxis rgb="FF000000"/>
          <x14:colorMarkers rgb="FFD00000"/>
          <x14:colorFirst rgb="FFD00000"/>
          <x14:colorLast rgb="FFD00000"/>
          <x14:colorHigh rgb="FFD00000"/>
          <x14:colorLow rgb="FFD00000"/>
          <x14:sparklines>
            <x14:sparkline>
              <xm:f>EVO!$D$31:$K$31</xm:f>
              <xm:sqref>L31</xm:sqref>
            </x14:sparkline>
          </x14:sparklines>
        </x14:sparklineGroup>
        <x14:sparklineGroup displayEmptyCellsAs="gap" xr2:uid="{9359EC0D-CF4F-4A47-BB68-5CE76E7037AE}">
          <x14:colorSeries rgb="FF376092"/>
          <x14:colorNegative rgb="FFD00000"/>
          <x14:colorAxis rgb="FF000000"/>
          <x14:colorMarkers rgb="FFD00000"/>
          <x14:colorFirst rgb="FFD00000"/>
          <x14:colorLast rgb="FFD00000"/>
          <x14:colorHigh rgb="FFD00000"/>
          <x14:colorLow rgb="FFD00000"/>
          <x14:sparklines>
            <x14:sparkline>
              <xm:f>EVO!$D$30:$K$30</xm:f>
              <xm:sqref>L30</xm:sqref>
            </x14:sparkline>
          </x14:sparklines>
        </x14:sparklineGroup>
        <x14:sparklineGroup displayEmptyCellsAs="gap" xr2:uid="{072CC78F-46F5-464A-A924-64DED60F8ACA}">
          <x14:colorSeries rgb="FF376092"/>
          <x14:colorNegative rgb="FFD00000"/>
          <x14:colorAxis rgb="FF000000"/>
          <x14:colorMarkers rgb="FFD00000"/>
          <x14:colorFirst rgb="FFD00000"/>
          <x14:colorLast rgb="FFD00000"/>
          <x14:colorHigh rgb="FFD00000"/>
          <x14:colorLow rgb="FFD00000"/>
          <x14:sparklines>
            <x14:sparkline>
              <xm:f>EVO!$D$29:$K$29</xm:f>
              <xm:sqref>L29</xm:sqref>
            </x14:sparkline>
          </x14:sparklines>
        </x14:sparklineGroup>
        <x14:sparklineGroup displayEmptyCellsAs="gap" xr2:uid="{4AACB307-392B-48A3-8B37-221F27280914}">
          <x14:colorSeries rgb="FF376092"/>
          <x14:colorNegative rgb="FFD00000"/>
          <x14:colorAxis rgb="FF000000"/>
          <x14:colorMarkers rgb="FFD00000"/>
          <x14:colorFirst rgb="FFD00000"/>
          <x14:colorLast rgb="FFD00000"/>
          <x14:colorHigh rgb="FFD00000"/>
          <x14:colorLow rgb="FFD00000"/>
          <x14:sparklines>
            <x14:sparkline>
              <xm:f>EVO!$D$28:$K$28</xm:f>
              <xm:sqref>L28</xm:sqref>
            </x14:sparkline>
          </x14:sparklines>
        </x14:sparklineGroup>
        <x14:sparklineGroup displayEmptyCellsAs="gap" xr2:uid="{ABB19B43-90CE-425B-8F79-52D834CD9C3B}">
          <x14:colorSeries rgb="FF376092"/>
          <x14:colorNegative rgb="FFD00000"/>
          <x14:colorAxis rgb="FF000000"/>
          <x14:colorMarkers rgb="FFD00000"/>
          <x14:colorFirst rgb="FFD00000"/>
          <x14:colorLast rgb="FFD00000"/>
          <x14:colorHigh rgb="FFD00000"/>
          <x14:colorLow rgb="FFD00000"/>
          <x14:sparklines>
            <x14:sparkline>
              <xm:f>EVO!$D$23:$K$23</xm:f>
              <xm:sqref>L23</xm:sqref>
            </x14:sparkline>
          </x14:sparklines>
        </x14:sparklineGroup>
        <x14:sparklineGroup displayEmptyCellsAs="gap" xr2:uid="{723BD993-BA73-4AD0-B6E1-74AD2A32030A}">
          <x14:colorSeries rgb="FF376092"/>
          <x14:colorNegative rgb="FFD00000"/>
          <x14:colorAxis rgb="FF000000"/>
          <x14:colorMarkers rgb="FFD00000"/>
          <x14:colorFirst rgb="FFD00000"/>
          <x14:colorLast rgb="FFD00000"/>
          <x14:colorHigh rgb="FFD00000"/>
          <x14:colorLow rgb="FFD00000"/>
          <x14:sparklines>
            <x14:sparkline>
              <xm:f>EVO!$D$22:$K$22</xm:f>
              <xm:sqref>L22</xm:sqref>
            </x14:sparkline>
          </x14:sparklines>
        </x14:sparklineGroup>
        <x14:sparklineGroup displayEmptyCellsAs="gap" xr2:uid="{127CFB81-1112-4319-B2A0-163296475E77}">
          <x14:colorSeries rgb="FF376092"/>
          <x14:colorNegative rgb="FFD00000"/>
          <x14:colorAxis rgb="FF000000"/>
          <x14:colorMarkers rgb="FFD00000"/>
          <x14:colorFirst rgb="FFD00000"/>
          <x14:colorLast rgb="FFD00000"/>
          <x14:colorHigh rgb="FFD00000"/>
          <x14:colorLow rgb="FFD00000"/>
          <x14:sparklines>
            <x14:sparkline>
              <xm:f>EVO!$D$21:$K$21</xm:f>
              <xm:sqref>L21</xm:sqref>
            </x14:sparkline>
          </x14:sparklines>
        </x14:sparklineGroup>
        <x14:sparklineGroup displayEmptyCellsAs="gap" xr2:uid="{A472D861-8C6D-431F-A134-E1592A99E355}">
          <x14:colorSeries rgb="FF376092"/>
          <x14:colorNegative rgb="FFD00000"/>
          <x14:colorAxis rgb="FF000000"/>
          <x14:colorMarkers rgb="FFD00000"/>
          <x14:colorFirst rgb="FFD00000"/>
          <x14:colorLast rgb="FFD00000"/>
          <x14:colorHigh rgb="FFD00000"/>
          <x14:colorLow rgb="FFD00000"/>
          <x14:sparklines>
            <x14:sparkline>
              <xm:f>EVO!$D$20:$K$20</xm:f>
              <xm:sqref>L20</xm:sqref>
            </x14:sparkline>
          </x14:sparklines>
        </x14:sparklineGroup>
        <x14:sparklineGroup displayEmptyCellsAs="gap" xr2:uid="{19EF80F1-EE90-4135-BDB6-34F66041DA2F}">
          <x14:colorSeries rgb="FF376092"/>
          <x14:colorNegative rgb="FFD00000"/>
          <x14:colorAxis rgb="FF000000"/>
          <x14:colorMarkers rgb="FFD00000"/>
          <x14:colorFirst rgb="FFD00000"/>
          <x14:colorLast rgb="FFD00000"/>
          <x14:colorHigh rgb="FFD00000"/>
          <x14:colorLow rgb="FFD00000"/>
          <x14:sparklines>
            <x14:sparkline>
              <xm:f>EVO!$D$19:$K$19</xm:f>
              <xm:sqref>L19</xm:sqref>
            </x14:sparkline>
          </x14:sparklines>
        </x14:sparklineGroup>
        <x14:sparklineGroup displayEmptyCellsAs="gap" xr2:uid="{C31D5F45-CDAD-484A-89AE-94ED3967C6B2}">
          <x14:colorSeries rgb="FF376092"/>
          <x14:colorNegative rgb="FFD00000"/>
          <x14:colorAxis rgb="FF000000"/>
          <x14:colorMarkers rgb="FFD00000"/>
          <x14:colorFirst rgb="FFD00000"/>
          <x14:colorLast rgb="FFD00000"/>
          <x14:colorHigh rgb="FFD00000"/>
          <x14:colorLow rgb="FFD00000"/>
          <x14:sparklines>
            <x14:sparkline>
              <xm:f>EVO!$D$18:$K$18</xm:f>
              <xm:sqref>L18</xm:sqref>
            </x14:sparkline>
          </x14:sparklines>
        </x14:sparklineGroup>
        <x14:sparklineGroup displayEmptyCellsAs="gap" xr2:uid="{E0CA9E99-91DE-4A03-ADF7-15D7A50B1CBA}">
          <x14:colorSeries rgb="FF376092"/>
          <x14:colorNegative rgb="FFD00000"/>
          <x14:colorAxis rgb="FF000000"/>
          <x14:colorMarkers rgb="FFD00000"/>
          <x14:colorFirst rgb="FFD00000"/>
          <x14:colorLast rgb="FFD00000"/>
          <x14:colorHigh rgb="FFD00000"/>
          <x14:colorLow rgb="FFD00000"/>
          <x14:sparklines>
            <x14:sparkline>
              <xm:f>EVO!$D$17:$K$17</xm:f>
              <xm:sqref>L17</xm:sqref>
            </x14:sparkline>
          </x14:sparklines>
        </x14:sparklineGroup>
        <x14:sparklineGroup displayEmptyCellsAs="gap" xr2:uid="{DEA564CF-A77F-43DD-9CB8-92C3289CA9D5}">
          <x14:colorSeries rgb="FF376092"/>
          <x14:colorNegative rgb="FFD00000"/>
          <x14:colorAxis rgb="FF000000"/>
          <x14:colorMarkers rgb="FFD00000"/>
          <x14:colorFirst rgb="FFD00000"/>
          <x14:colorLast rgb="FFD00000"/>
          <x14:colorHigh rgb="FFD00000"/>
          <x14:colorLow rgb="FFD00000"/>
          <x14:sparklines>
            <x14:sparkline>
              <xm:f>EVO!$D$16:$K$16</xm:f>
              <xm:sqref>L16</xm:sqref>
            </x14:sparkline>
          </x14:sparklines>
        </x14:sparklineGroup>
        <x14:sparklineGroup displayEmptyCellsAs="gap" xr2:uid="{9F640A86-A0F8-4B71-AC9C-97881681AB85}">
          <x14:colorSeries rgb="FF376092"/>
          <x14:colorNegative rgb="FFD00000"/>
          <x14:colorAxis rgb="FF000000"/>
          <x14:colorMarkers rgb="FFD00000"/>
          <x14:colorFirst rgb="FFD00000"/>
          <x14:colorLast rgb="FFD00000"/>
          <x14:colorHigh rgb="FFD00000"/>
          <x14:colorLow rgb="FFD00000"/>
          <x14:sparklines>
            <x14:sparkline>
              <xm:f>EVO!$D$15:$K$15</xm:f>
              <xm:sqref>L15</xm:sqref>
            </x14:sparkline>
          </x14:sparklines>
        </x14:sparklineGroup>
        <x14:sparklineGroup displayEmptyCellsAs="gap" xr2:uid="{AA31A4F9-B9D9-4EEB-ACC9-E8463693DC81}">
          <x14:colorSeries rgb="FF376092"/>
          <x14:colorNegative rgb="FFD00000"/>
          <x14:colorAxis rgb="FF000000"/>
          <x14:colorMarkers rgb="FFD00000"/>
          <x14:colorFirst rgb="FFD00000"/>
          <x14:colorLast rgb="FFD00000"/>
          <x14:colorHigh rgb="FFD00000"/>
          <x14:colorLow rgb="FFD00000"/>
          <x14:sparklines>
            <x14:sparkline>
              <xm:f>EVO!$D$14:$K$14</xm:f>
              <xm:sqref>L14</xm:sqref>
            </x14:sparkline>
          </x14:sparklines>
        </x14:sparklineGroup>
        <x14:sparklineGroup displayEmptyCellsAs="gap" xr2:uid="{6EC38FB4-FF7F-4564-8A47-ADDE707D8824}">
          <x14:colorSeries rgb="FF376092"/>
          <x14:colorNegative rgb="FFD00000"/>
          <x14:colorAxis rgb="FF000000"/>
          <x14:colorMarkers rgb="FFD00000"/>
          <x14:colorFirst rgb="FFD00000"/>
          <x14:colorLast rgb="FFD00000"/>
          <x14:colorHigh rgb="FFD00000"/>
          <x14:colorLow rgb="FFD00000"/>
          <x14:sparklines>
            <x14:sparkline>
              <xm:f>EVO!$D$13:$K$13</xm:f>
              <xm:sqref>L13</xm:sqref>
            </x14:sparkline>
          </x14:sparklines>
        </x14:sparklineGroup>
        <x14:sparklineGroup displayEmptyCellsAs="gap" xr2:uid="{D5510584-2EAC-4134-9E19-15C71FE8B509}">
          <x14:colorSeries rgb="FF376092"/>
          <x14:colorNegative rgb="FFD00000"/>
          <x14:colorAxis rgb="FF000000"/>
          <x14:colorMarkers rgb="FFD00000"/>
          <x14:colorFirst rgb="FFD00000"/>
          <x14:colorLast rgb="FFD00000"/>
          <x14:colorHigh rgb="FFD00000"/>
          <x14:colorLow rgb="FFD00000"/>
          <x14:sparklines>
            <x14:sparkline>
              <xm:f>EVO!$D$12:$K$12</xm:f>
              <xm:sqref>L12</xm:sqref>
            </x14:sparkline>
          </x14:sparklines>
        </x14:sparklineGroup>
        <x14:sparklineGroup displayEmptyCellsAs="gap" xr2:uid="{CFF295DF-4E91-4709-B028-45D678587229}">
          <x14:colorSeries rgb="FF376092"/>
          <x14:colorNegative rgb="FFD00000"/>
          <x14:colorAxis rgb="FF000000"/>
          <x14:colorMarkers rgb="FFD00000"/>
          <x14:colorFirst rgb="FFD00000"/>
          <x14:colorLast rgb="FFD00000"/>
          <x14:colorHigh rgb="FFD00000"/>
          <x14:colorLow rgb="FFD00000"/>
          <x14:sparklines>
            <x14:sparkline>
              <xm:f>EVO!$D$11:$K$11</xm:f>
              <xm:sqref>L11</xm:sqref>
            </x14:sparkline>
          </x14:sparklines>
        </x14:sparklineGroup>
        <x14:sparklineGroup displayEmptyCellsAs="gap" xr2:uid="{846C5FD5-FB27-4709-BBC3-BEB12F022BAC}">
          <x14:colorSeries rgb="FF376092"/>
          <x14:colorNegative rgb="FFD00000"/>
          <x14:colorAxis rgb="FF000000"/>
          <x14:colorMarkers rgb="FFD00000"/>
          <x14:colorFirst rgb="FFD00000"/>
          <x14:colorLast rgb="FFD00000"/>
          <x14:colorHigh rgb="FFD00000"/>
          <x14:colorLow rgb="FFD00000"/>
          <x14:sparklines>
            <x14:sparkline>
              <xm:f>EVO!$D$10:$K$10</xm:f>
              <xm:sqref>L10</xm:sqref>
            </x14:sparkline>
          </x14:sparklines>
        </x14:sparklineGroup>
        <x14:sparklineGroup displayEmptyCellsAs="gap" xr2:uid="{A14494EE-FA8B-4D98-874E-2964E11D36BD}">
          <x14:colorSeries rgb="FF376092"/>
          <x14:colorNegative rgb="FFD00000"/>
          <x14:colorAxis rgb="FF000000"/>
          <x14:colorMarkers rgb="FFD00000"/>
          <x14:colorFirst rgb="FFD00000"/>
          <x14:colorLast rgb="FFD00000"/>
          <x14:colorHigh rgb="FFD00000"/>
          <x14:colorLow rgb="FFD00000"/>
          <x14:sparklines>
            <x14:sparkline>
              <xm:f>EVO!$D$9:$K$9</xm:f>
              <xm:sqref>L9</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218</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219</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117357</v>
      </c>
      <c r="F10" s="95">
        <v>401</v>
      </c>
      <c r="G10" s="124">
        <v>0.205020706580091</v>
      </c>
      <c r="H10" s="95">
        <v>81125</v>
      </c>
      <c r="I10" s="124">
        <v>41.477069379825153</v>
      </c>
      <c r="J10" s="95">
        <v>84275</v>
      </c>
      <c r="K10" s="124">
        <v>43.087581164681218</v>
      </c>
      <c r="L10" s="95">
        <v>1354</v>
      </c>
      <c r="M10" s="124">
        <v>0.69226443069686594</v>
      </c>
      <c r="N10" s="95">
        <v>81</v>
      </c>
      <c r="O10" s="124">
        <v>4.1413160182013388E-2</v>
      </c>
      <c r="P10" s="95">
        <v>86</v>
      </c>
      <c r="Q10" s="124">
        <v>4.3969528094483359E-2</v>
      </c>
      <c r="R10" s="95">
        <v>28268</v>
      </c>
      <c r="S10" s="124">
        <v>14.45268162994018</v>
      </c>
      <c r="T10" s="95">
        <v>0</v>
      </c>
      <c r="U10" s="124">
        <v>0</v>
      </c>
      <c r="V10" s="95">
        <v>195590</v>
      </c>
      <c r="W10" s="124">
        <v>100</v>
      </c>
      <c r="Y10" s="145">
        <v>1.6666240616239341</v>
      </c>
    </row>
    <row r="11" spans="1:25">
      <c r="B11" s="111" t="s">
        <v>89</v>
      </c>
      <c r="D11" s="75">
        <v>18208</v>
      </c>
      <c r="F11" s="72">
        <v>1182</v>
      </c>
      <c r="G11" s="125">
        <v>4.8199649308812136</v>
      </c>
      <c r="H11" s="72">
        <v>5375</v>
      </c>
      <c r="I11" s="125">
        <v>21.91819924152836</v>
      </c>
      <c r="J11" s="72">
        <v>3675</v>
      </c>
      <c r="K11" s="125">
        <v>14.98593157444032</v>
      </c>
      <c r="L11" s="72">
        <v>632</v>
      </c>
      <c r="M11" s="125">
        <v>2.5771724503527298</v>
      </c>
      <c r="N11" s="72">
        <v>94</v>
      </c>
      <c r="O11" s="125">
        <v>0.38331362394486812</v>
      </c>
      <c r="P11" s="72">
        <v>1990</v>
      </c>
      <c r="Q11" s="125">
        <v>8.1148309750030574</v>
      </c>
      <c r="R11" s="72">
        <v>11575</v>
      </c>
      <c r="S11" s="125">
        <v>47.200587203849437</v>
      </c>
      <c r="T11" s="72">
        <v>0</v>
      </c>
      <c r="U11" s="125">
        <v>0</v>
      </c>
      <c r="V11" s="72">
        <v>24523</v>
      </c>
      <c r="W11" s="125">
        <v>100</v>
      </c>
      <c r="Y11" s="146">
        <v>1.3468255711775039</v>
      </c>
    </row>
    <row r="12" spans="1:25">
      <c r="B12" s="111" t="s">
        <v>90</v>
      </c>
      <c r="D12" s="75">
        <v>16300</v>
      </c>
      <c r="F12" s="72">
        <v>2407</v>
      </c>
      <c r="G12" s="125">
        <v>10.09690003775326</v>
      </c>
      <c r="H12" s="72">
        <v>6499</v>
      </c>
      <c r="I12" s="125">
        <v>27.262049582616719</v>
      </c>
      <c r="J12" s="72">
        <v>5384</v>
      </c>
      <c r="K12" s="125">
        <v>22.584839968119471</v>
      </c>
      <c r="L12" s="72">
        <v>847</v>
      </c>
      <c r="M12" s="125">
        <v>3.553001384286254</v>
      </c>
      <c r="N12" s="72">
        <v>281</v>
      </c>
      <c r="O12" s="125">
        <v>1.1787407189898911</v>
      </c>
      <c r="P12" s="72">
        <v>1756</v>
      </c>
      <c r="Q12" s="125">
        <v>7.3660807919795293</v>
      </c>
      <c r="R12" s="72">
        <v>6654</v>
      </c>
      <c r="S12" s="125">
        <v>27.912244641134279</v>
      </c>
      <c r="T12" s="72">
        <v>11</v>
      </c>
      <c r="U12" s="125">
        <v>4.6142875120600703E-2</v>
      </c>
      <c r="V12" s="72">
        <v>23839</v>
      </c>
      <c r="W12" s="125">
        <v>100</v>
      </c>
      <c r="Y12" s="146">
        <v>1.4625153374233131</v>
      </c>
    </row>
    <row r="13" spans="1:25">
      <c r="B13" s="111" t="s">
        <v>91</v>
      </c>
      <c r="D13" s="75">
        <v>15363</v>
      </c>
      <c r="F13" s="72">
        <v>2301</v>
      </c>
      <c r="G13" s="125">
        <v>8.3828190462311927</v>
      </c>
      <c r="H13" s="72">
        <v>10456</v>
      </c>
      <c r="I13" s="125">
        <v>38.09246238478633</v>
      </c>
      <c r="J13" s="72">
        <v>1005</v>
      </c>
      <c r="K13" s="125">
        <v>3.661335567780247</v>
      </c>
      <c r="L13" s="72">
        <v>215</v>
      </c>
      <c r="M13" s="125">
        <v>0.78327079310721703</v>
      </c>
      <c r="N13" s="72">
        <v>4</v>
      </c>
      <c r="O13" s="125">
        <v>1.4572479871762181E-2</v>
      </c>
      <c r="P13" s="72">
        <v>48</v>
      </c>
      <c r="Q13" s="125">
        <v>0.17486975846114611</v>
      </c>
      <c r="R13" s="72">
        <v>13420</v>
      </c>
      <c r="S13" s="125">
        <v>48.890669969762101</v>
      </c>
      <c r="T13" s="72">
        <v>0</v>
      </c>
      <c r="U13" s="125">
        <v>0</v>
      </c>
      <c r="V13" s="72">
        <v>27449</v>
      </c>
      <c r="W13" s="125">
        <v>100</v>
      </c>
      <c r="Y13" s="146">
        <v>1.786695306906203</v>
      </c>
    </row>
    <row r="14" spans="1:25">
      <c r="B14" s="111" t="s">
        <v>92</v>
      </c>
      <c r="D14" s="75">
        <v>22330</v>
      </c>
      <c r="F14" s="72">
        <v>744</v>
      </c>
      <c r="G14" s="125">
        <v>2.526144234686948</v>
      </c>
      <c r="H14" s="72">
        <v>4737</v>
      </c>
      <c r="I14" s="125">
        <v>16.083797365204401</v>
      </c>
      <c r="J14" s="72">
        <v>536</v>
      </c>
      <c r="K14" s="125">
        <v>1.819910362623931</v>
      </c>
      <c r="L14" s="72">
        <v>1904</v>
      </c>
      <c r="M14" s="125">
        <v>6.4647562134999319</v>
      </c>
      <c r="N14" s="72">
        <v>175</v>
      </c>
      <c r="O14" s="125">
        <v>0.59418715197609673</v>
      </c>
      <c r="P14" s="72">
        <v>12129</v>
      </c>
      <c r="Q14" s="125">
        <v>41.182262664674717</v>
      </c>
      <c r="R14" s="72">
        <v>9176</v>
      </c>
      <c r="S14" s="125">
        <v>31.155778894472359</v>
      </c>
      <c r="T14" s="72">
        <v>51</v>
      </c>
      <c r="U14" s="125">
        <v>0.1731631128616053</v>
      </c>
      <c r="V14" s="72">
        <v>29452</v>
      </c>
      <c r="W14" s="125">
        <v>100</v>
      </c>
      <c r="Y14" s="146">
        <v>1.318943125839678</v>
      </c>
    </row>
    <row r="15" spans="1:25">
      <c r="B15" s="111" t="s">
        <v>93</v>
      </c>
      <c r="D15" s="75">
        <v>5904</v>
      </c>
      <c r="F15" s="72">
        <v>1476</v>
      </c>
      <c r="G15" s="125">
        <v>17.60916249105226</v>
      </c>
      <c r="H15" s="72">
        <v>1969</v>
      </c>
      <c r="I15" s="125">
        <v>23.490813648293958</v>
      </c>
      <c r="J15" s="72">
        <v>399</v>
      </c>
      <c r="K15" s="125">
        <v>4.7602004294917686</v>
      </c>
      <c r="L15" s="72">
        <v>611</v>
      </c>
      <c r="M15" s="125">
        <v>7.2894297303746134</v>
      </c>
      <c r="N15" s="72">
        <v>41</v>
      </c>
      <c r="O15" s="125">
        <v>0.48914340252922928</v>
      </c>
      <c r="P15" s="72">
        <v>46</v>
      </c>
      <c r="Q15" s="125">
        <v>0.54879503698401333</v>
      </c>
      <c r="R15" s="72">
        <v>3840</v>
      </c>
      <c r="S15" s="125">
        <v>45.81245526127416</v>
      </c>
      <c r="T15" s="72">
        <v>0</v>
      </c>
      <c r="U15" s="125">
        <v>0</v>
      </c>
      <c r="V15" s="72">
        <v>8382</v>
      </c>
      <c r="W15" s="125">
        <v>100</v>
      </c>
      <c r="Y15" s="146">
        <v>1.419715447154472</v>
      </c>
    </row>
    <row r="16" spans="1:25">
      <c r="B16" s="111" t="s">
        <v>94</v>
      </c>
      <c r="D16" s="75">
        <v>51693</v>
      </c>
      <c r="F16" s="72">
        <v>3531</v>
      </c>
      <c r="G16" s="125">
        <v>4.7733632541603006</v>
      </c>
      <c r="H16" s="72">
        <v>20853</v>
      </c>
      <c r="I16" s="125">
        <v>28.190015275843891</v>
      </c>
      <c r="J16" s="72">
        <v>13524</v>
      </c>
      <c r="K16" s="125">
        <v>18.28234626147378</v>
      </c>
      <c r="L16" s="72">
        <v>3567</v>
      </c>
      <c r="M16" s="125">
        <v>4.8220296594703473</v>
      </c>
      <c r="N16" s="72">
        <v>3</v>
      </c>
      <c r="O16" s="125">
        <v>4.0555337758371298E-3</v>
      </c>
      <c r="P16" s="72">
        <v>14621</v>
      </c>
      <c r="Q16" s="125">
        <v>19.765319778838229</v>
      </c>
      <c r="R16" s="72">
        <v>16225</v>
      </c>
      <c r="S16" s="125">
        <v>21.93367850431914</v>
      </c>
      <c r="T16" s="72">
        <v>1649</v>
      </c>
      <c r="U16" s="125">
        <v>2.2291917321184762</v>
      </c>
      <c r="V16" s="72">
        <v>73973</v>
      </c>
      <c r="W16" s="125">
        <v>100</v>
      </c>
      <c r="Y16" s="146">
        <v>1.4310061323583461</v>
      </c>
    </row>
    <row r="17" spans="2:25">
      <c r="B17" s="111" t="s">
        <v>95</v>
      </c>
      <c r="D17" s="75">
        <v>30769</v>
      </c>
      <c r="F17" s="72">
        <v>7428</v>
      </c>
      <c r="G17" s="125">
        <v>16.352588939767529</v>
      </c>
      <c r="H17" s="72">
        <v>18357</v>
      </c>
      <c r="I17" s="125">
        <v>40.412557238464252</v>
      </c>
      <c r="J17" s="72">
        <v>7769</v>
      </c>
      <c r="K17" s="125">
        <v>17.103293413173649</v>
      </c>
      <c r="L17" s="72">
        <v>1124</v>
      </c>
      <c r="M17" s="125">
        <v>2.4744628390278272</v>
      </c>
      <c r="N17" s="72">
        <v>1525</v>
      </c>
      <c r="O17" s="125">
        <v>3.3572560760831278</v>
      </c>
      <c r="P17" s="72">
        <v>3605</v>
      </c>
      <c r="Q17" s="125">
        <v>7.9363332159210991</v>
      </c>
      <c r="R17" s="72">
        <v>5615</v>
      </c>
      <c r="S17" s="125">
        <v>12.36130679816837</v>
      </c>
      <c r="T17" s="72">
        <v>1</v>
      </c>
      <c r="U17" s="125">
        <v>2.201479394152871E-3</v>
      </c>
      <c r="V17" s="72">
        <v>45424</v>
      </c>
      <c r="W17" s="125">
        <v>100</v>
      </c>
      <c r="Y17" s="146">
        <v>1.4762910721830409</v>
      </c>
    </row>
    <row r="18" spans="2:25">
      <c r="B18" s="111" t="s">
        <v>96</v>
      </c>
      <c r="D18" s="75">
        <v>113050</v>
      </c>
      <c r="F18" s="72">
        <v>1</v>
      </c>
      <c r="G18" s="125">
        <v>7.24595675613008E-4</v>
      </c>
      <c r="H18" s="72">
        <v>24875</v>
      </c>
      <c r="I18" s="125">
        <v>18.02431743087357</v>
      </c>
      <c r="J18" s="72">
        <v>12777</v>
      </c>
      <c r="K18" s="125">
        <v>9.2581589473074022</v>
      </c>
      <c r="L18" s="72">
        <v>3217</v>
      </c>
      <c r="M18" s="125">
        <v>2.331024288447046</v>
      </c>
      <c r="N18" s="72">
        <v>3201</v>
      </c>
      <c r="O18" s="125">
        <v>2.3194307576372379</v>
      </c>
      <c r="P18" s="72">
        <v>3987</v>
      </c>
      <c r="Q18" s="125">
        <v>2.8889629586690631</v>
      </c>
      <c r="R18" s="72">
        <v>89943</v>
      </c>
      <c r="S18" s="125">
        <v>65.172308851660773</v>
      </c>
      <c r="T18" s="72">
        <v>7</v>
      </c>
      <c r="U18" s="125">
        <v>5.072169729291056E-3</v>
      </c>
      <c r="V18" s="72">
        <v>138008</v>
      </c>
      <c r="W18" s="125">
        <v>100</v>
      </c>
      <c r="Y18" s="146">
        <v>1.2207695709862889</v>
      </c>
    </row>
    <row r="19" spans="2:25">
      <c r="B19" s="111" t="s">
        <v>97</v>
      </c>
      <c r="D19" s="75">
        <v>65489</v>
      </c>
      <c r="F19" s="72">
        <v>1372</v>
      </c>
      <c r="G19" s="125">
        <v>1.397475987247522</v>
      </c>
      <c r="H19" s="72">
        <v>30697</v>
      </c>
      <c r="I19" s="125">
        <v>31.266997361907571</v>
      </c>
      <c r="J19" s="72">
        <v>3272</v>
      </c>
      <c r="K19" s="125">
        <v>3.3327561445145002</v>
      </c>
      <c r="L19" s="72">
        <v>2332</v>
      </c>
      <c r="M19" s="125">
        <v>2.3753017509192582</v>
      </c>
      <c r="N19" s="72">
        <v>856</v>
      </c>
      <c r="O19" s="125">
        <v>0.87189463927396427</v>
      </c>
      <c r="P19" s="72">
        <v>8968</v>
      </c>
      <c r="Q19" s="125">
        <v>9.1345223423001318</v>
      </c>
      <c r="R19" s="72">
        <v>50461</v>
      </c>
      <c r="S19" s="125">
        <v>51.397985271499437</v>
      </c>
      <c r="T19" s="72">
        <v>219</v>
      </c>
      <c r="U19" s="125">
        <v>0.22306650233761471</v>
      </c>
      <c r="V19" s="72">
        <v>98177</v>
      </c>
      <c r="W19" s="125">
        <v>100</v>
      </c>
      <c r="Y19" s="146">
        <v>1.499137259692467</v>
      </c>
    </row>
    <row r="20" spans="2:25">
      <c r="B20" s="111" t="s">
        <v>98</v>
      </c>
      <c r="D20" s="75">
        <v>12556</v>
      </c>
      <c r="F20" s="72">
        <v>1019</v>
      </c>
      <c r="G20" s="125">
        <v>6.4900324820075159</v>
      </c>
      <c r="H20" s="72">
        <v>3409</v>
      </c>
      <c r="I20" s="125">
        <v>21.711992866696392</v>
      </c>
      <c r="J20" s="72">
        <v>445</v>
      </c>
      <c r="K20" s="125">
        <v>2.8342143812496019</v>
      </c>
      <c r="L20" s="72">
        <v>770</v>
      </c>
      <c r="M20" s="125">
        <v>4.9041462327240302</v>
      </c>
      <c r="N20" s="72">
        <v>47</v>
      </c>
      <c r="O20" s="125">
        <v>0.29934399082860969</v>
      </c>
      <c r="P20" s="72">
        <v>7230</v>
      </c>
      <c r="Q20" s="125">
        <v>46.048022418954197</v>
      </c>
      <c r="R20" s="72">
        <v>2781</v>
      </c>
      <c r="S20" s="125">
        <v>17.71224762753965</v>
      </c>
      <c r="T20" s="72">
        <v>0</v>
      </c>
      <c r="U20" s="125">
        <v>0</v>
      </c>
      <c r="V20" s="72">
        <v>15701</v>
      </c>
      <c r="W20" s="125">
        <v>100</v>
      </c>
      <c r="Y20" s="146">
        <v>1.250477859190825</v>
      </c>
    </row>
    <row r="21" spans="2:25">
      <c r="B21" s="111" t="s">
        <v>99</v>
      </c>
      <c r="D21" s="75">
        <v>36944</v>
      </c>
      <c r="F21" s="72">
        <v>2419</v>
      </c>
      <c r="G21" s="125">
        <v>3.8011879694522142</v>
      </c>
      <c r="H21" s="72">
        <v>23231</v>
      </c>
      <c r="I21" s="125">
        <v>36.504918444954271</v>
      </c>
      <c r="J21" s="72">
        <v>7270</v>
      </c>
      <c r="K21" s="125">
        <v>11.4239919544926</v>
      </c>
      <c r="L21" s="72">
        <v>3396</v>
      </c>
      <c r="M21" s="125">
        <v>5.33643420597756</v>
      </c>
      <c r="N21" s="72">
        <v>793</v>
      </c>
      <c r="O21" s="125">
        <v>1.246110814293347</v>
      </c>
      <c r="P21" s="72">
        <v>7364</v>
      </c>
      <c r="Q21" s="125">
        <v>11.571702441937211</v>
      </c>
      <c r="R21" s="72">
        <v>19163</v>
      </c>
      <c r="S21" s="125">
        <v>30.112511392564191</v>
      </c>
      <c r="T21" s="72">
        <v>2</v>
      </c>
      <c r="U21" s="125">
        <v>3.1427763286086931E-3</v>
      </c>
      <c r="V21" s="72">
        <v>63638</v>
      </c>
      <c r="W21" s="125">
        <v>99.999999999999986</v>
      </c>
      <c r="Y21" s="146">
        <v>1.7225530532698139</v>
      </c>
    </row>
    <row r="22" spans="2:25">
      <c r="B22" s="111" t="s">
        <v>100</v>
      </c>
      <c r="D22" s="75">
        <v>66126</v>
      </c>
      <c r="F22" s="72">
        <v>1127</v>
      </c>
      <c r="G22" s="125">
        <v>1.2088642896983739</v>
      </c>
      <c r="H22" s="72">
        <v>41632</v>
      </c>
      <c r="I22" s="125">
        <v>44.656111897713139</v>
      </c>
      <c r="J22" s="72">
        <v>20284</v>
      </c>
      <c r="K22" s="125">
        <v>21.75741193632814</v>
      </c>
      <c r="L22" s="72">
        <v>3321</v>
      </c>
      <c r="M22" s="125">
        <v>3.56223452181748</v>
      </c>
      <c r="N22" s="72">
        <v>1128</v>
      </c>
      <c r="O22" s="125">
        <v>1.209936928819668</v>
      </c>
      <c r="P22" s="72">
        <v>5674</v>
      </c>
      <c r="Q22" s="125">
        <v>6.0861543742223363</v>
      </c>
      <c r="R22" s="72">
        <v>20057</v>
      </c>
      <c r="S22" s="125">
        <v>21.513922855794391</v>
      </c>
      <c r="T22" s="72">
        <v>5</v>
      </c>
      <c r="U22" s="125">
        <v>5.3631956064701591E-3</v>
      </c>
      <c r="V22" s="72">
        <v>93228</v>
      </c>
      <c r="W22" s="125">
        <v>99.999999999999986</v>
      </c>
      <c r="Y22" s="146">
        <v>1.409853915252699</v>
      </c>
    </row>
    <row r="23" spans="2:25">
      <c r="B23" s="111" t="s">
        <v>101</v>
      </c>
      <c r="D23" s="75">
        <v>17869</v>
      </c>
      <c r="F23" s="72">
        <v>359</v>
      </c>
      <c r="G23" s="125">
        <v>1.4034950545369249</v>
      </c>
      <c r="H23" s="72">
        <v>9024</v>
      </c>
      <c r="I23" s="125">
        <v>35.278939755267992</v>
      </c>
      <c r="J23" s="72">
        <v>2149</v>
      </c>
      <c r="K23" s="125">
        <v>8.4014230423394185</v>
      </c>
      <c r="L23" s="72">
        <v>704</v>
      </c>
      <c r="M23" s="125">
        <v>2.7522577114038862</v>
      </c>
      <c r="N23" s="72">
        <v>20</v>
      </c>
      <c r="O23" s="125">
        <v>7.8189139528519497E-2</v>
      </c>
      <c r="P23" s="72">
        <v>218</v>
      </c>
      <c r="Q23" s="125">
        <v>0.85226162086086232</v>
      </c>
      <c r="R23" s="72">
        <v>13103</v>
      </c>
      <c r="S23" s="125">
        <v>51.225614762109537</v>
      </c>
      <c r="T23" s="72">
        <v>2</v>
      </c>
      <c r="U23" s="125">
        <v>7.8189139528519486E-3</v>
      </c>
      <c r="V23" s="72">
        <v>25579</v>
      </c>
      <c r="W23" s="125">
        <v>99.999999999999986</v>
      </c>
      <c r="Y23" s="146">
        <v>1.4314735015949409</v>
      </c>
    </row>
    <row r="24" spans="2:25">
      <c r="B24" s="111" t="s">
        <v>102</v>
      </c>
      <c r="D24" s="75">
        <v>7719</v>
      </c>
      <c r="F24" s="72">
        <v>1513</v>
      </c>
      <c r="G24" s="125">
        <v>12.240110023460881</v>
      </c>
      <c r="H24" s="72">
        <v>2779</v>
      </c>
      <c r="I24" s="125">
        <v>22.481999838200789</v>
      </c>
      <c r="J24" s="72">
        <v>749</v>
      </c>
      <c r="K24" s="125">
        <v>6.0593803090364853</v>
      </c>
      <c r="L24" s="72">
        <v>268</v>
      </c>
      <c r="M24" s="125">
        <v>2.1681093762640562</v>
      </c>
      <c r="N24" s="72">
        <v>74</v>
      </c>
      <c r="O24" s="125">
        <v>0.59865706658037376</v>
      </c>
      <c r="P24" s="72">
        <v>943</v>
      </c>
      <c r="Q24" s="125">
        <v>7.6288326187201676</v>
      </c>
      <c r="R24" s="72">
        <v>6023</v>
      </c>
      <c r="S24" s="125">
        <v>48.72583124342691</v>
      </c>
      <c r="T24" s="72">
        <v>12</v>
      </c>
      <c r="U24" s="125">
        <v>9.7079524310330872E-2</v>
      </c>
      <c r="V24" s="72">
        <v>12361</v>
      </c>
      <c r="W24" s="125">
        <v>100</v>
      </c>
      <c r="Y24" s="146">
        <v>1.6013732348749841</v>
      </c>
    </row>
    <row r="25" spans="2:25">
      <c r="B25" s="111" t="s">
        <v>103</v>
      </c>
      <c r="D25" s="75">
        <v>33517</v>
      </c>
      <c r="F25" s="72">
        <v>393</v>
      </c>
      <c r="G25" s="125">
        <v>0.83018230211876032</v>
      </c>
      <c r="H25" s="72">
        <v>14524</v>
      </c>
      <c r="I25" s="125">
        <v>30.68083398466381</v>
      </c>
      <c r="J25" s="72">
        <v>3687</v>
      </c>
      <c r="K25" s="125">
        <v>7.7885041931599748</v>
      </c>
      <c r="L25" s="72">
        <v>2611</v>
      </c>
      <c r="M25" s="125">
        <v>5.5155368723462681</v>
      </c>
      <c r="N25" s="72">
        <v>2480</v>
      </c>
      <c r="O25" s="125">
        <v>5.2388094383066814</v>
      </c>
      <c r="P25" s="72">
        <v>32</v>
      </c>
      <c r="Q25" s="125">
        <v>6.7597541139441053E-2</v>
      </c>
      <c r="R25" s="72">
        <v>20711</v>
      </c>
      <c r="S25" s="125">
        <v>43.750396079342607</v>
      </c>
      <c r="T25" s="72">
        <v>2901</v>
      </c>
      <c r="U25" s="125">
        <v>6.128139588922453</v>
      </c>
      <c r="V25" s="72">
        <v>47339</v>
      </c>
      <c r="W25" s="125">
        <v>100</v>
      </c>
      <c r="Y25" s="146">
        <v>1.412387743533132</v>
      </c>
    </row>
    <row r="26" spans="2:25">
      <c r="B26" s="111" t="s">
        <v>104</v>
      </c>
      <c r="D26" s="75">
        <v>3370</v>
      </c>
      <c r="F26" s="72">
        <v>322</v>
      </c>
      <c r="G26" s="125">
        <v>6.4284288281094044</v>
      </c>
      <c r="H26" s="72">
        <v>2491</v>
      </c>
      <c r="I26" s="125">
        <v>49.730485126771811</v>
      </c>
      <c r="J26" s="72">
        <v>1719</v>
      </c>
      <c r="K26" s="125">
        <v>34.318227191056103</v>
      </c>
      <c r="L26" s="72">
        <v>316</v>
      </c>
      <c r="M26" s="125">
        <v>6.3086444400079849</v>
      </c>
      <c r="N26" s="72">
        <v>116</v>
      </c>
      <c r="O26" s="125">
        <v>2.3158315032940711</v>
      </c>
      <c r="P26" s="72">
        <v>38</v>
      </c>
      <c r="Q26" s="125">
        <v>0.75863445797564377</v>
      </c>
      <c r="R26" s="72">
        <v>7</v>
      </c>
      <c r="S26" s="125">
        <v>0.13974845278498699</v>
      </c>
      <c r="T26" s="72">
        <v>0</v>
      </c>
      <c r="U26" s="125">
        <v>0</v>
      </c>
      <c r="V26" s="72">
        <v>5009</v>
      </c>
      <c r="W26" s="125">
        <v>100</v>
      </c>
      <c r="Y26" s="146">
        <v>1.486350148367952</v>
      </c>
    </row>
    <row r="27" spans="2:25">
      <c r="B27" s="111" t="s">
        <v>105</v>
      </c>
      <c r="D27" s="75">
        <v>652</v>
      </c>
      <c r="F27" s="72">
        <v>1</v>
      </c>
      <c r="G27" s="125">
        <v>0.14265335235378029</v>
      </c>
      <c r="H27" s="72">
        <v>78</v>
      </c>
      <c r="I27" s="125">
        <v>11.12696148359487</v>
      </c>
      <c r="J27" s="72">
        <v>274</v>
      </c>
      <c r="K27" s="125">
        <v>39.087018544935809</v>
      </c>
      <c r="L27" s="72">
        <v>16</v>
      </c>
      <c r="M27" s="125">
        <v>2.2824536376604851</v>
      </c>
      <c r="N27" s="72">
        <v>0</v>
      </c>
      <c r="O27" s="125">
        <v>0</v>
      </c>
      <c r="P27" s="72">
        <v>0</v>
      </c>
      <c r="Q27" s="125">
        <v>0</v>
      </c>
      <c r="R27" s="72">
        <v>332</v>
      </c>
      <c r="S27" s="125">
        <v>47.360912981455073</v>
      </c>
      <c r="T27" s="72">
        <v>0</v>
      </c>
      <c r="U27" s="125">
        <v>0</v>
      </c>
      <c r="V27" s="72">
        <v>701</v>
      </c>
      <c r="W27" s="125">
        <v>100</v>
      </c>
      <c r="Y27" s="146">
        <v>1.075153374233129</v>
      </c>
    </row>
    <row r="28" spans="2:25">
      <c r="B28" s="115" t="s">
        <v>106</v>
      </c>
      <c r="D28" s="90">
        <v>638</v>
      </c>
      <c r="F28" s="87">
        <v>313</v>
      </c>
      <c r="G28" s="126">
        <v>28.325791855203619</v>
      </c>
      <c r="H28" s="87">
        <v>284</v>
      </c>
      <c r="I28" s="126">
        <v>25.701357466063349</v>
      </c>
      <c r="J28" s="87">
        <v>268</v>
      </c>
      <c r="K28" s="126">
        <v>24.25339366515837</v>
      </c>
      <c r="L28" s="87">
        <v>9</v>
      </c>
      <c r="M28" s="126">
        <v>0.81447963800904988</v>
      </c>
      <c r="N28" s="87">
        <v>0</v>
      </c>
      <c r="O28" s="126">
        <v>0</v>
      </c>
      <c r="P28" s="87">
        <v>1</v>
      </c>
      <c r="Q28" s="126">
        <v>9.0497737556561084E-2</v>
      </c>
      <c r="R28" s="87">
        <v>230</v>
      </c>
      <c r="S28" s="126">
        <v>20.81447963800905</v>
      </c>
      <c r="T28" s="87">
        <v>0</v>
      </c>
      <c r="U28" s="126">
        <v>0</v>
      </c>
      <c r="V28" s="87">
        <v>1105</v>
      </c>
      <c r="W28" s="126">
        <v>99.999999999999986</v>
      </c>
      <c r="Y28" s="147">
        <v>1.7319749216300939</v>
      </c>
    </row>
    <row r="29" spans="2:25" ht="8" customHeight="1"/>
    <row r="30" spans="2:25">
      <c r="B30" s="119" t="s">
        <v>49</v>
      </c>
      <c r="D30" s="63">
        <v>635854</v>
      </c>
      <c r="F30" s="60">
        <v>28309</v>
      </c>
      <c r="G30" s="137">
        <v>3.0456880098291732</v>
      </c>
      <c r="H30" s="60">
        <v>302395</v>
      </c>
      <c r="I30" s="137">
        <v>32.533852334320983</v>
      </c>
      <c r="J30" s="60">
        <v>169461</v>
      </c>
      <c r="K30" s="137">
        <v>18.231846262095502</v>
      </c>
      <c r="L30" s="60">
        <v>27214</v>
      </c>
      <c r="M30" s="137">
        <v>2.927879949821298</v>
      </c>
      <c r="N30" s="60">
        <v>10919</v>
      </c>
      <c r="O30" s="137">
        <v>1.1747453947269331</v>
      </c>
      <c r="P30" s="60">
        <v>68736</v>
      </c>
      <c r="Q30" s="137">
        <v>7.3951185504121666</v>
      </c>
      <c r="R30" s="60">
        <v>317584</v>
      </c>
      <c r="S30" s="137">
        <v>34.167995369443929</v>
      </c>
      <c r="T30" s="60">
        <v>4860</v>
      </c>
      <c r="U30" s="137">
        <v>0.52287412935002231</v>
      </c>
      <c r="V30" s="60">
        <v>929478</v>
      </c>
      <c r="W30" s="137">
        <v>100</v>
      </c>
      <c r="Y30" s="148">
        <v>1.4617789618371511</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6:T7"/>
  <sheetViews>
    <sheetView showGridLines="0" workbookViewId="0"/>
  </sheetViews>
  <sheetFormatPr baseColWidth="10" defaultColWidth="8.7265625" defaultRowHeight="14.5"/>
  <sheetData>
    <row r="6" spans="1:20" ht="21">
      <c r="A6" s="201" t="s">
        <v>220</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U33"/>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3.90625" customWidth="1"/>
    <col min="5" max="5" width="8.6328125" customWidth="1"/>
    <col min="6" max="6" width="0.36328125" customWidth="1"/>
    <col min="7" max="7" width="13.90625" customWidth="1"/>
    <col min="8" max="8" width="8.6328125" customWidth="1"/>
    <col min="9" max="9" width="0.36328125" customWidth="1"/>
    <col min="10" max="10" width="13.90625" customWidth="1"/>
    <col min="11" max="11" width="8.6328125" customWidth="1"/>
    <col min="12" max="12" width="12.54296875" customWidth="1"/>
  </cols>
  <sheetData>
    <row r="1" spans="1:21" ht="15.5" customHeight="1"/>
    <row r="2" spans="1:21" ht="52.5" customHeight="1"/>
    <row r="3" spans="1:21" ht="4.5" customHeight="1"/>
    <row r="4" spans="1:21" ht="17" customHeight="1">
      <c r="A4" s="201" t="s">
        <v>221</v>
      </c>
      <c r="B4" s="202"/>
      <c r="C4" s="202"/>
      <c r="D4" s="202"/>
      <c r="E4" s="202"/>
      <c r="F4" s="202"/>
      <c r="G4" s="202"/>
      <c r="H4" s="202"/>
      <c r="I4" s="202"/>
      <c r="J4" s="202"/>
      <c r="K4" s="202"/>
      <c r="L4" s="202"/>
      <c r="M4" s="202"/>
      <c r="N4" s="202"/>
      <c r="O4" s="202"/>
      <c r="P4" s="202"/>
      <c r="Q4" s="202"/>
      <c r="R4" s="202"/>
      <c r="S4" s="202"/>
      <c r="T4" s="202"/>
      <c r="U4" s="202"/>
    </row>
    <row r="5" spans="1:21" ht="17" customHeight="1">
      <c r="B5" s="203" t="s">
        <v>113</v>
      </c>
      <c r="C5" s="202"/>
      <c r="D5" s="202"/>
      <c r="E5" s="202"/>
      <c r="F5" s="202"/>
      <c r="G5" s="202"/>
      <c r="H5" s="202"/>
      <c r="I5" s="202"/>
      <c r="J5" s="202"/>
      <c r="K5" s="202"/>
      <c r="L5" s="202"/>
      <c r="M5" s="202"/>
      <c r="N5" s="202"/>
      <c r="O5" s="202"/>
      <c r="P5" s="202"/>
      <c r="Q5" s="202"/>
      <c r="R5" s="202"/>
      <c r="S5" s="202"/>
    </row>
    <row r="6" spans="1:21" ht="6" customHeight="1"/>
    <row r="7" spans="1:21" ht="39.5" customHeight="1">
      <c r="B7" s="230" t="s">
        <v>114</v>
      </c>
      <c r="D7" s="232" t="s">
        <v>115</v>
      </c>
      <c r="E7" s="216"/>
      <c r="G7" s="232" t="s">
        <v>130</v>
      </c>
      <c r="H7" s="216"/>
      <c r="J7" s="232" t="s">
        <v>222</v>
      </c>
      <c r="K7" s="215"/>
      <c r="L7" s="216"/>
    </row>
    <row r="8" spans="1:21" ht="26" customHeight="1">
      <c r="B8" s="231"/>
      <c r="D8" s="22" t="s">
        <v>119</v>
      </c>
      <c r="E8" s="23" t="s">
        <v>132</v>
      </c>
      <c r="G8" s="22" t="s">
        <v>119</v>
      </c>
      <c r="H8" s="23" t="s">
        <v>132</v>
      </c>
      <c r="J8" s="22" t="s">
        <v>119</v>
      </c>
      <c r="K8" s="24" t="s">
        <v>133</v>
      </c>
      <c r="L8" s="23" t="s">
        <v>134</v>
      </c>
    </row>
    <row r="9" spans="1:21" ht="4.5" customHeight="1"/>
    <row r="10" spans="1:21">
      <c r="B10" s="107" t="s">
        <v>88</v>
      </c>
      <c r="D10" s="40">
        <v>8676713</v>
      </c>
      <c r="E10" s="124">
        <v>17.66133477006133</v>
      </c>
      <c r="G10" s="40">
        <v>1096572</v>
      </c>
      <c r="H10" s="124">
        <v>16.190506563479449</v>
      </c>
      <c r="J10" s="40">
        <v>355624</v>
      </c>
      <c r="K10" s="127">
        <v>4.098602777342065</v>
      </c>
      <c r="L10" s="124">
        <v>32.43051983818664</v>
      </c>
    </row>
    <row r="11" spans="1:21">
      <c r="B11" s="111" t="s">
        <v>89</v>
      </c>
      <c r="D11" s="42">
        <v>1364621</v>
      </c>
      <c r="E11" s="125">
        <v>2.777668031114533</v>
      </c>
      <c r="G11" s="42">
        <v>191202</v>
      </c>
      <c r="H11" s="125">
        <v>2.823031443398516</v>
      </c>
      <c r="J11" s="42">
        <v>51469</v>
      </c>
      <c r="K11" s="128">
        <v>3.7716699361947379</v>
      </c>
      <c r="L11" s="125">
        <v>26.918651478541019</v>
      </c>
    </row>
    <row r="12" spans="1:21">
      <c r="B12" s="111" t="s">
        <v>90</v>
      </c>
      <c r="D12" s="42">
        <v>1015128</v>
      </c>
      <c r="E12" s="125">
        <v>2.066279643277682</v>
      </c>
      <c r="G12" s="42">
        <v>191994</v>
      </c>
      <c r="H12" s="125">
        <v>2.834725049653533</v>
      </c>
      <c r="J12" s="42">
        <v>34894</v>
      </c>
      <c r="K12" s="128">
        <v>3.4373990275118009</v>
      </c>
      <c r="L12" s="125">
        <v>18.174526287279811</v>
      </c>
    </row>
    <row r="13" spans="1:21">
      <c r="B13" s="111" t="s">
        <v>91</v>
      </c>
      <c r="D13" s="42">
        <v>1249844</v>
      </c>
      <c r="E13" s="125">
        <v>2.5440409627876979</v>
      </c>
      <c r="G13" s="42">
        <v>127828</v>
      </c>
      <c r="H13" s="125">
        <v>1.88733623783614</v>
      </c>
      <c r="J13" s="42">
        <v>34876</v>
      </c>
      <c r="K13" s="128">
        <v>2.7904282454450322</v>
      </c>
      <c r="L13" s="125">
        <v>27.283537253183969</v>
      </c>
    </row>
    <row r="14" spans="1:21">
      <c r="B14" s="111" t="s">
        <v>92</v>
      </c>
      <c r="D14" s="42">
        <v>2258866</v>
      </c>
      <c r="E14" s="125">
        <v>4.597891923670792</v>
      </c>
      <c r="G14" s="42">
        <v>270684</v>
      </c>
      <c r="H14" s="125">
        <v>3.9965557014303399</v>
      </c>
      <c r="J14" s="42">
        <v>75424</v>
      </c>
      <c r="K14" s="128">
        <v>3.339020552790648</v>
      </c>
      <c r="L14" s="125">
        <v>27.864225443690799</v>
      </c>
    </row>
    <row r="15" spans="1:21">
      <c r="B15" s="111" t="s">
        <v>93</v>
      </c>
      <c r="D15" s="42">
        <v>593623</v>
      </c>
      <c r="E15" s="125">
        <v>1.208311780072491</v>
      </c>
      <c r="G15" s="42">
        <v>104312</v>
      </c>
      <c r="H15" s="125">
        <v>1.5401306258500751</v>
      </c>
      <c r="J15" s="42">
        <v>19457</v>
      </c>
      <c r="K15" s="128">
        <v>3.2776694973072131</v>
      </c>
      <c r="L15" s="125">
        <v>18.652695758877211</v>
      </c>
    </row>
    <row r="16" spans="1:21">
      <c r="B16" s="111" t="s">
        <v>94</v>
      </c>
      <c r="D16" s="42">
        <v>2401221</v>
      </c>
      <c r="E16" s="125">
        <v>4.8876536469399703</v>
      </c>
      <c r="G16" s="42">
        <v>428661</v>
      </c>
      <c r="H16" s="125">
        <v>6.3290315036383067</v>
      </c>
      <c r="J16" s="42">
        <v>128490</v>
      </c>
      <c r="K16" s="128">
        <v>5.3510276646755974</v>
      </c>
      <c r="L16" s="125">
        <v>29.97473528032641</v>
      </c>
    </row>
    <row r="17" spans="2:12">
      <c r="B17" s="111" t="s">
        <v>95</v>
      </c>
      <c r="D17" s="42">
        <v>2126378</v>
      </c>
      <c r="E17" s="125">
        <v>4.328214348647176</v>
      </c>
      <c r="G17" s="42">
        <v>300904</v>
      </c>
      <c r="H17" s="125">
        <v>4.4427435562618971</v>
      </c>
      <c r="J17" s="42">
        <v>82648</v>
      </c>
      <c r="K17" s="128">
        <v>3.8867971734094309</v>
      </c>
      <c r="L17" s="125">
        <v>27.466567410203918</v>
      </c>
    </row>
    <row r="18" spans="2:12">
      <c r="B18" s="111" t="s">
        <v>96</v>
      </c>
      <c r="D18" s="42">
        <v>8124126</v>
      </c>
      <c r="E18" s="125">
        <v>16.5365512262719</v>
      </c>
      <c r="G18" s="42">
        <v>1133130</v>
      </c>
      <c r="H18" s="125">
        <v>16.730272797659861</v>
      </c>
      <c r="J18" s="42">
        <v>259187</v>
      </c>
      <c r="K18" s="128">
        <v>3.1903370282538699</v>
      </c>
      <c r="L18" s="125">
        <v>22.873544959536861</v>
      </c>
    </row>
    <row r="19" spans="2:12">
      <c r="B19" s="111" t="s">
        <v>97</v>
      </c>
      <c r="D19" s="42">
        <v>5425182</v>
      </c>
      <c r="E19" s="125">
        <v>11.042886343078409</v>
      </c>
      <c r="G19" s="42">
        <v>691918</v>
      </c>
      <c r="H19" s="125">
        <v>10.215930117119139</v>
      </c>
      <c r="J19" s="42">
        <v>184812</v>
      </c>
      <c r="K19" s="128">
        <v>3.4065585265157932</v>
      </c>
      <c r="L19" s="125">
        <v>26.710101486014239</v>
      </c>
    </row>
    <row r="20" spans="2:12">
      <c r="B20" s="111" t="s">
        <v>98</v>
      </c>
      <c r="D20" s="42">
        <v>1053345</v>
      </c>
      <c r="E20" s="125">
        <v>2.1440698422744031</v>
      </c>
      <c r="G20" s="42">
        <v>157166</v>
      </c>
      <c r="H20" s="125">
        <v>2.3205016675200638</v>
      </c>
      <c r="J20" s="42">
        <v>37582</v>
      </c>
      <c r="K20" s="128">
        <v>3.567871874836829</v>
      </c>
      <c r="L20" s="125">
        <v>23.912296552689511</v>
      </c>
    </row>
    <row r="21" spans="2:12">
      <c r="B21" s="111" t="s">
        <v>99</v>
      </c>
      <c r="D21" s="42">
        <v>2714741</v>
      </c>
      <c r="E21" s="125">
        <v>5.5258194681570174</v>
      </c>
      <c r="G21" s="42">
        <v>492391</v>
      </c>
      <c r="H21" s="125">
        <v>7.2699829261536948</v>
      </c>
      <c r="J21" s="42">
        <v>97442</v>
      </c>
      <c r="K21" s="128">
        <v>3.5893663520755759</v>
      </c>
      <c r="L21" s="125">
        <v>19.789557485819191</v>
      </c>
    </row>
    <row r="22" spans="2:12">
      <c r="B22" s="111" t="s">
        <v>100</v>
      </c>
      <c r="D22" s="42">
        <v>7113886</v>
      </c>
      <c r="E22" s="125">
        <v>14.48022104246764</v>
      </c>
      <c r="G22" s="42">
        <v>881049</v>
      </c>
      <c r="H22" s="125">
        <v>13.00838396133314</v>
      </c>
      <c r="J22" s="42">
        <v>222158</v>
      </c>
      <c r="K22" s="128">
        <v>3.1228782693453341</v>
      </c>
      <c r="L22" s="125">
        <v>25.215169644367109</v>
      </c>
    </row>
    <row r="23" spans="2:12">
      <c r="B23" s="111" t="s">
        <v>101</v>
      </c>
      <c r="D23" s="42">
        <v>1586989</v>
      </c>
      <c r="E23" s="125">
        <v>3.2302951596307108</v>
      </c>
      <c r="G23" s="42">
        <v>204667</v>
      </c>
      <c r="H23" s="125">
        <v>3.0218375143881562</v>
      </c>
      <c r="J23" s="42">
        <v>51402</v>
      </c>
      <c r="K23" s="128">
        <v>3.2389638491508128</v>
      </c>
      <c r="L23" s="125">
        <v>25.1149428095394</v>
      </c>
    </row>
    <row r="24" spans="2:12">
      <c r="B24" s="111" t="s">
        <v>102</v>
      </c>
      <c r="D24" s="42">
        <v>683854</v>
      </c>
      <c r="E24" s="125">
        <v>1.3919757894314959</v>
      </c>
      <c r="G24" s="42">
        <v>86335</v>
      </c>
      <c r="H24" s="125">
        <v>1.274706434377312</v>
      </c>
      <c r="J24" s="42">
        <v>17354</v>
      </c>
      <c r="K24" s="128">
        <v>2.5376761706446112</v>
      </c>
      <c r="L24" s="125">
        <v>20.100770255400469</v>
      </c>
    </row>
    <row r="25" spans="2:12">
      <c r="B25" s="111" t="s">
        <v>103</v>
      </c>
      <c r="D25" s="42">
        <v>2242343</v>
      </c>
      <c r="E25" s="125">
        <v>4.5642595752912012</v>
      </c>
      <c r="G25" s="42">
        <v>346850</v>
      </c>
      <c r="H25" s="125">
        <v>5.1211203655964654</v>
      </c>
      <c r="J25" s="42">
        <v>75203</v>
      </c>
      <c r="K25" s="128">
        <v>3.353768803434622</v>
      </c>
      <c r="L25" s="125">
        <v>21.68170678967854</v>
      </c>
    </row>
    <row r="26" spans="2:12">
      <c r="B26" s="111" t="s">
        <v>104</v>
      </c>
      <c r="D26" s="42">
        <v>326803</v>
      </c>
      <c r="E26" s="125">
        <v>0.66520319236793413</v>
      </c>
      <c r="G26" s="42">
        <v>45193</v>
      </c>
      <c r="H26" s="125">
        <v>0.66725902459968589</v>
      </c>
      <c r="J26" s="42">
        <v>9732</v>
      </c>
      <c r="K26" s="128">
        <v>2.977940838976386</v>
      </c>
      <c r="L26" s="125">
        <v>21.534308410594559</v>
      </c>
    </row>
    <row r="27" spans="2:12">
      <c r="B27" s="111" t="s">
        <v>105</v>
      </c>
      <c r="D27" s="42">
        <v>83567</v>
      </c>
      <c r="E27" s="125">
        <v>0.17009952533058489</v>
      </c>
      <c r="G27" s="42">
        <v>10381</v>
      </c>
      <c r="H27" s="125">
        <v>0.15327187693601529</v>
      </c>
      <c r="J27" s="42">
        <v>1672</v>
      </c>
      <c r="K27" s="128">
        <v>2.0007897854416221</v>
      </c>
      <c r="L27" s="125">
        <v>16.106348136017729</v>
      </c>
    </row>
    <row r="28" spans="2:12">
      <c r="B28" s="115" t="s">
        <v>106</v>
      </c>
      <c r="D28" s="44">
        <v>87067</v>
      </c>
      <c r="E28" s="126">
        <v>0.1772237291270243</v>
      </c>
      <c r="G28" s="44">
        <v>11695</v>
      </c>
      <c r="H28" s="126">
        <v>0.17267263276820141</v>
      </c>
      <c r="J28" s="44">
        <v>2431</v>
      </c>
      <c r="K28" s="129">
        <v>2.792102633604006</v>
      </c>
      <c r="L28" s="126">
        <v>20.786660966224879</v>
      </c>
    </row>
    <row r="29" spans="2:12" ht="8" customHeight="1"/>
    <row r="30" spans="2:12">
      <c r="B30" s="119" t="s">
        <v>49</v>
      </c>
      <c r="D30" s="120">
        <v>49128297</v>
      </c>
      <c r="E30" s="123">
        <v>100</v>
      </c>
      <c r="G30" s="120">
        <v>6772932</v>
      </c>
      <c r="H30" s="123">
        <v>100</v>
      </c>
      <c r="J30" s="120">
        <v>1741857</v>
      </c>
      <c r="K30" s="122">
        <v>3.5455269292155598</v>
      </c>
      <c r="L30" s="123">
        <v>25.71791655371706</v>
      </c>
    </row>
    <row r="32" spans="2:12">
      <c r="B32" s="221" t="s">
        <v>135</v>
      </c>
      <c r="C32" s="202"/>
      <c r="D32" s="202"/>
      <c r="E32" s="202"/>
      <c r="F32" s="202"/>
      <c r="G32" s="202"/>
      <c r="H32" s="202"/>
      <c r="I32" s="202"/>
      <c r="J32" s="202"/>
      <c r="K32" s="202"/>
      <c r="L32" s="202"/>
    </row>
    <row r="33" spans="2:12">
      <c r="B33" s="221" t="s">
        <v>136</v>
      </c>
      <c r="C33" s="202"/>
      <c r="D33" s="202"/>
      <c r="E33" s="202"/>
      <c r="F33" s="202"/>
      <c r="G33" s="202"/>
      <c r="H33" s="202"/>
      <c r="I33" s="202"/>
      <c r="J33" s="202"/>
      <c r="K33" s="202"/>
      <c r="L33" s="202"/>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223</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204</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227</v>
      </c>
      <c r="L9" s="219" t="s">
        <v>120</v>
      </c>
      <c r="M9" s="211"/>
      <c r="N9" s="219" t="s">
        <v>121</v>
      </c>
      <c r="O9" s="211"/>
      <c r="Q9" s="217" t="s">
        <v>119</v>
      </c>
      <c r="R9" s="233" t="s">
        <v>227</v>
      </c>
      <c r="S9" s="219" t="s">
        <v>120</v>
      </c>
      <c r="T9" s="211"/>
      <c r="U9" s="219" t="s">
        <v>121</v>
      </c>
      <c r="V9" s="211"/>
      <c r="X9" s="217" t="s">
        <v>119</v>
      </c>
      <c r="Y9" s="233" t="s">
        <v>227</v>
      </c>
      <c r="Z9" s="219" t="s">
        <v>120</v>
      </c>
      <c r="AA9" s="211"/>
      <c r="AB9" s="219" t="s">
        <v>121</v>
      </c>
      <c r="AC9" s="211"/>
    </row>
    <row r="10" spans="1:29" ht="37" customHeight="1">
      <c r="B10" s="224"/>
      <c r="D10" s="218"/>
      <c r="E10" s="13" t="s">
        <v>119</v>
      </c>
      <c r="F10" s="25" t="s">
        <v>228</v>
      </c>
      <c r="G10" s="13" t="s">
        <v>119</v>
      </c>
      <c r="H10" s="26" t="s">
        <v>228</v>
      </c>
      <c r="J10" s="218"/>
      <c r="K10" s="220"/>
      <c r="L10" s="13" t="s">
        <v>119</v>
      </c>
      <c r="M10" s="25" t="s">
        <v>228</v>
      </c>
      <c r="N10" s="13" t="s">
        <v>119</v>
      </c>
      <c r="O10" s="26" t="s">
        <v>228</v>
      </c>
      <c r="Q10" s="218"/>
      <c r="R10" s="220"/>
      <c r="S10" s="13" t="s">
        <v>119</v>
      </c>
      <c r="T10" s="25" t="s">
        <v>228</v>
      </c>
      <c r="U10" s="13" t="s">
        <v>119</v>
      </c>
      <c r="V10" s="26" t="s">
        <v>228</v>
      </c>
      <c r="X10" s="218"/>
      <c r="Y10" s="220"/>
      <c r="Z10" s="13" t="s">
        <v>119</v>
      </c>
      <c r="AA10" s="25" t="s">
        <v>228</v>
      </c>
      <c r="AB10" s="13" t="s">
        <v>119</v>
      </c>
      <c r="AC10" s="26" t="s">
        <v>228</v>
      </c>
    </row>
    <row r="11" spans="1:29" ht="4.5" customHeight="1"/>
    <row r="12" spans="1:29">
      <c r="B12" s="107" t="s">
        <v>88</v>
      </c>
      <c r="D12" s="40">
        <v>355624</v>
      </c>
      <c r="E12" s="108">
        <v>221225</v>
      </c>
      <c r="F12" s="109">
        <v>62.207556295413127</v>
      </c>
      <c r="G12" s="108">
        <v>134399</v>
      </c>
      <c r="H12" s="110">
        <v>37.792443704586873</v>
      </c>
      <c r="J12" s="40">
        <v>100298</v>
      </c>
      <c r="K12" s="109">
        <v>28.203383348705369</v>
      </c>
      <c r="L12" s="108">
        <v>40555</v>
      </c>
      <c r="M12" s="109">
        <v>40.434505174579748</v>
      </c>
      <c r="N12" s="108">
        <v>59743</v>
      </c>
      <c r="O12" s="110">
        <v>59.565494825420252</v>
      </c>
      <c r="Q12" s="40">
        <v>77916</v>
      </c>
      <c r="R12" s="109">
        <v>21.909657390952241</v>
      </c>
      <c r="S12" s="108">
        <v>50845</v>
      </c>
      <c r="T12" s="109">
        <v>65.256173314851893</v>
      </c>
      <c r="U12" s="108">
        <v>27071</v>
      </c>
      <c r="V12" s="110">
        <v>34.743826685148107</v>
      </c>
      <c r="X12" s="40">
        <v>177410</v>
      </c>
      <c r="Y12" s="109">
        <v>49.886959260342387</v>
      </c>
      <c r="Z12" s="108">
        <v>129825</v>
      </c>
      <c r="AA12" s="109">
        <v>73.177949382785641</v>
      </c>
      <c r="AB12" s="108">
        <v>47585</v>
      </c>
      <c r="AC12" s="110">
        <v>26.822050617214359</v>
      </c>
    </row>
    <row r="13" spans="1:29">
      <c r="B13" s="111" t="s">
        <v>89</v>
      </c>
      <c r="D13" s="42">
        <v>51469</v>
      </c>
      <c r="E13" s="112">
        <v>33054</v>
      </c>
      <c r="F13" s="113">
        <v>64.221181682177615</v>
      </c>
      <c r="G13" s="112">
        <v>18415</v>
      </c>
      <c r="H13" s="114">
        <v>35.778818317822378</v>
      </c>
      <c r="J13" s="42">
        <v>9884</v>
      </c>
      <c r="K13" s="113">
        <v>19.203792574170858</v>
      </c>
      <c r="L13" s="112">
        <v>4133</v>
      </c>
      <c r="M13" s="113">
        <v>41.815054633751522</v>
      </c>
      <c r="N13" s="112">
        <v>5751</v>
      </c>
      <c r="O13" s="114">
        <v>58.184945366248478</v>
      </c>
      <c r="Q13" s="42">
        <v>9760</v>
      </c>
      <c r="R13" s="113">
        <v>18.96287085430065</v>
      </c>
      <c r="S13" s="112">
        <v>5858</v>
      </c>
      <c r="T13" s="113">
        <v>60.020491803278688</v>
      </c>
      <c r="U13" s="112">
        <v>3902</v>
      </c>
      <c r="V13" s="114">
        <v>39.979508196721312</v>
      </c>
      <c r="X13" s="42">
        <v>31825</v>
      </c>
      <c r="Y13" s="113">
        <v>61.833336571528498</v>
      </c>
      <c r="Z13" s="112">
        <v>23063</v>
      </c>
      <c r="AA13" s="113">
        <v>72.468185388845257</v>
      </c>
      <c r="AB13" s="112">
        <v>8762</v>
      </c>
      <c r="AC13" s="114">
        <v>27.531814611154751</v>
      </c>
    </row>
    <row r="14" spans="1:29">
      <c r="B14" s="111" t="s">
        <v>90</v>
      </c>
      <c r="D14" s="42">
        <v>34894</v>
      </c>
      <c r="E14" s="112">
        <v>22585</v>
      </c>
      <c r="F14" s="113">
        <v>64.724594486158082</v>
      </c>
      <c r="G14" s="112">
        <v>12309</v>
      </c>
      <c r="H14" s="114">
        <v>35.275405513841918</v>
      </c>
      <c r="J14" s="42">
        <v>8096</v>
      </c>
      <c r="K14" s="113">
        <v>23.201696566744999</v>
      </c>
      <c r="L14" s="112">
        <v>3321</v>
      </c>
      <c r="M14" s="113">
        <v>41.020256916996047</v>
      </c>
      <c r="N14" s="112">
        <v>4775</v>
      </c>
      <c r="O14" s="114">
        <v>58.979743083003953</v>
      </c>
      <c r="Q14" s="42">
        <v>7348</v>
      </c>
      <c r="R14" s="113">
        <v>21.058061557860949</v>
      </c>
      <c r="S14" s="112">
        <v>4307</v>
      </c>
      <c r="T14" s="113">
        <v>58.614589003810558</v>
      </c>
      <c r="U14" s="112">
        <v>3041</v>
      </c>
      <c r="V14" s="114">
        <v>41.385410996189442</v>
      </c>
      <c r="X14" s="42">
        <v>19450</v>
      </c>
      <c r="Y14" s="113">
        <v>55.740241875394048</v>
      </c>
      <c r="Z14" s="112">
        <v>14957</v>
      </c>
      <c r="AA14" s="113">
        <v>76.899742930591259</v>
      </c>
      <c r="AB14" s="112">
        <v>4493</v>
      </c>
      <c r="AC14" s="114">
        <v>23.100257069408741</v>
      </c>
    </row>
    <row r="15" spans="1:29">
      <c r="B15" s="111" t="s">
        <v>91</v>
      </c>
      <c r="D15" s="42">
        <v>34876</v>
      </c>
      <c r="E15" s="112">
        <v>21268</v>
      </c>
      <c r="F15" s="113">
        <v>60.981763963757309</v>
      </c>
      <c r="G15" s="112">
        <v>13608</v>
      </c>
      <c r="H15" s="114">
        <v>39.018236036242691</v>
      </c>
      <c r="J15" s="42">
        <v>9765</v>
      </c>
      <c r="K15" s="113">
        <v>27.999197155637109</v>
      </c>
      <c r="L15" s="112">
        <v>4062</v>
      </c>
      <c r="M15" s="113">
        <v>41.597542242703533</v>
      </c>
      <c r="N15" s="112">
        <v>5703</v>
      </c>
      <c r="O15" s="114">
        <v>58.402457757296467</v>
      </c>
      <c r="Q15" s="42">
        <v>7495</v>
      </c>
      <c r="R15" s="113">
        <v>21.490423213671288</v>
      </c>
      <c r="S15" s="112">
        <v>4456</v>
      </c>
      <c r="T15" s="113">
        <v>59.452968645763839</v>
      </c>
      <c r="U15" s="112">
        <v>3039</v>
      </c>
      <c r="V15" s="114">
        <v>40.547031354236147</v>
      </c>
      <c r="X15" s="42">
        <v>17616</v>
      </c>
      <c r="Y15" s="113">
        <v>50.510379630691602</v>
      </c>
      <c r="Z15" s="112">
        <v>12750</v>
      </c>
      <c r="AA15" s="113">
        <v>72.37738419618529</v>
      </c>
      <c r="AB15" s="112">
        <v>4866</v>
      </c>
      <c r="AC15" s="114">
        <v>27.62261580381471</v>
      </c>
    </row>
    <row r="16" spans="1:29">
      <c r="B16" s="111" t="s">
        <v>92</v>
      </c>
      <c r="D16" s="42">
        <v>75424</v>
      </c>
      <c r="E16" s="112">
        <v>44476</v>
      </c>
      <c r="F16" s="113">
        <v>58.967967755621551</v>
      </c>
      <c r="G16" s="112">
        <v>30948</v>
      </c>
      <c r="H16" s="114">
        <v>41.032032244378449</v>
      </c>
      <c r="J16" s="42">
        <v>26077</v>
      </c>
      <c r="K16" s="113">
        <v>34.573875689435717</v>
      </c>
      <c r="L16" s="112">
        <v>10898</v>
      </c>
      <c r="M16" s="113">
        <v>41.791617133872762</v>
      </c>
      <c r="N16" s="112">
        <v>15179</v>
      </c>
      <c r="O16" s="114">
        <v>58.208382866127238</v>
      </c>
      <c r="Q16" s="42">
        <v>17465</v>
      </c>
      <c r="R16" s="113">
        <v>23.155759439966062</v>
      </c>
      <c r="S16" s="112">
        <v>10598</v>
      </c>
      <c r="T16" s="113">
        <v>60.681362725450903</v>
      </c>
      <c r="U16" s="112">
        <v>6867</v>
      </c>
      <c r="V16" s="114">
        <v>39.318637274549097</v>
      </c>
      <c r="X16" s="42">
        <v>31882</v>
      </c>
      <c r="Y16" s="113">
        <v>42.270364870598222</v>
      </c>
      <c r="Z16" s="112">
        <v>22980</v>
      </c>
      <c r="AA16" s="113">
        <v>72.078288689542688</v>
      </c>
      <c r="AB16" s="112">
        <v>8902</v>
      </c>
      <c r="AC16" s="114">
        <v>27.921711310457312</v>
      </c>
    </row>
    <row r="17" spans="2:29">
      <c r="B17" s="111" t="s">
        <v>93</v>
      </c>
      <c r="D17" s="42">
        <v>19457</v>
      </c>
      <c r="E17" s="112">
        <v>12059</v>
      </c>
      <c r="F17" s="113">
        <v>61.977694403042612</v>
      </c>
      <c r="G17" s="112">
        <v>7398</v>
      </c>
      <c r="H17" s="114">
        <v>38.022305596957388</v>
      </c>
      <c r="J17" s="42">
        <v>5036</v>
      </c>
      <c r="K17" s="113">
        <v>25.882715732127249</v>
      </c>
      <c r="L17" s="112">
        <v>2067</v>
      </c>
      <c r="M17" s="113">
        <v>41.044479745830017</v>
      </c>
      <c r="N17" s="112">
        <v>2969</v>
      </c>
      <c r="O17" s="114">
        <v>58.955520254169983</v>
      </c>
      <c r="Q17" s="42">
        <v>4118</v>
      </c>
      <c r="R17" s="113">
        <v>21.16461941717634</v>
      </c>
      <c r="S17" s="112">
        <v>2301</v>
      </c>
      <c r="T17" s="113">
        <v>55.876639145216117</v>
      </c>
      <c r="U17" s="112">
        <v>1817</v>
      </c>
      <c r="V17" s="114">
        <v>44.123360854783883</v>
      </c>
      <c r="X17" s="42">
        <v>10303</v>
      </c>
      <c r="Y17" s="113">
        <v>52.952664850696408</v>
      </c>
      <c r="Z17" s="112">
        <v>7691</v>
      </c>
      <c r="AA17" s="113">
        <v>74.648160729884509</v>
      </c>
      <c r="AB17" s="112">
        <v>2612</v>
      </c>
      <c r="AC17" s="114">
        <v>25.351839270115502</v>
      </c>
    </row>
    <row r="18" spans="2:29">
      <c r="B18" s="111" t="s">
        <v>94</v>
      </c>
      <c r="D18" s="42">
        <v>128490</v>
      </c>
      <c r="E18" s="112">
        <v>81209</v>
      </c>
      <c r="F18" s="113">
        <v>63.202583858666038</v>
      </c>
      <c r="G18" s="112">
        <v>47281</v>
      </c>
      <c r="H18" s="114">
        <v>36.797416141333947</v>
      </c>
      <c r="J18" s="42">
        <v>26800</v>
      </c>
      <c r="K18" s="113">
        <v>20.85765429216281</v>
      </c>
      <c r="L18" s="112">
        <v>11189</v>
      </c>
      <c r="M18" s="113">
        <v>41.75</v>
      </c>
      <c r="N18" s="112">
        <v>15611</v>
      </c>
      <c r="O18" s="114">
        <v>58.25</v>
      </c>
      <c r="Q18" s="42">
        <v>22526</v>
      </c>
      <c r="R18" s="113">
        <v>17.53132539497237</v>
      </c>
      <c r="S18" s="112">
        <v>12635</v>
      </c>
      <c r="T18" s="113">
        <v>56.090739589807328</v>
      </c>
      <c r="U18" s="112">
        <v>9891</v>
      </c>
      <c r="V18" s="114">
        <v>43.909260410192672</v>
      </c>
      <c r="X18" s="42">
        <v>79164</v>
      </c>
      <c r="Y18" s="113">
        <v>61.611020312864817</v>
      </c>
      <c r="Z18" s="112">
        <v>57385</v>
      </c>
      <c r="AA18" s="113">
        <v>72.488757516042639</v>
      </c>
      <c r="AB18" s="112">
        <v>21779</v>
      </c>
      <c r="AC18" s="114">
        <v>27.51124248395735</v>
      </c>
    </row>
    <row r="19" spans="2:29">
      <c r="B19" s="111" t="s">
        <v>95</v>
      </c>
      <c r="D19" s="42">
        <v>82648</v>
      </c>
      <c r="E19" s="112">
        <v>51930</v>
      </c>
      <c r="F19" s="113">
        <v>62.832736424353882</v>
      </c>
      <c r="G19" s="112">
        <v>30718</v>
      </c>
      <c r="H19" s="114">
        <v>37.167263575646118</v>
      </c>
      <c r="J19" s="42">
        <v>18821</v>
      </c>
      <c r="K19" s="113">
        <v>22.772480882779981</v>
      </c>
      <c r="L19" s="112">
        <v>7585</v>
      </c>
      <c r="M19" s="113">
        <v>40.300727910312951</v>
      </c>
      <c r="N19" s="112">
        <v>11236</v>
      </c>
      <c r="O19" s="114">
        <v>59.699272089687049</v>
      </c>
      <c r="Q19" s="42">
        <v>15187</v>
      </c>
      <c r="R19" s="113">
        <v>18.37552027877263</v>
      </c>
      <c r="S19" s="112">
        <v>9283</v>
      </c>
      <c r="T19" s="113">
        <v>61.124646078883259</v>
      </c>
      <c r="U19" s="112">
        <v>5904</v>
      </c>
      <c r="V19" s="114">
        <v>38.875353921116748</v>
      </c>
      <c r="X19" s="42">
        <v>48640</v>
      </c>
      <c r="Y19" s="113">
        <v>58.851998838447393</v>
      </c>
      <c r="Z19" s="112">
        <v>35062</v>
      </c>
      <c r="AA19" s="113">
        <v>72.084703947368425</v>
      </c>
      <c r="AB19" s="112">
        <v>13578</v>
      </c>
      <c r="AC19" s="114">
        <v>27.915296052631579</v>
      </c>
    </row>
    <row r="20" spans="2:29">
      <c r="B20" s="111" t="s">
        <v>96</v>
      </c>
      <c r="D20" s="42">
        <v>259187</v>
      </c>
      <c r="E20" s="112">
        <v>162221</v>
      </c>
      <c r="F20" s="113">
        <v>62.588401424454148</v>
      </c>
      <c r="G20" s="112">
        <v>96966</v>
      </c>
      <c r="H20" s="114">
        <v>37.411598575545838</v>
      </c>
      <c r="J20" s="42">
        <v>68593</v>
      </c>
      <c r="K20" s="113">
        <v>26.46467608329122</v>
      </c>
      <c r="L20" s="112">
        <v>28726</v>
      </c>
      <c r="M20" s="113">
        <v>41.878908926566851</v>
      </c>
      <c r="N20" s="112">
        <v>39867</v>
      </c>
      <c r="O20" s="114">
        <v>58.121091073433149</v>
      </c>
      <c r="Q20" s="42">
        <v>51603</v>
      </c>
      <c r="R20" s="113">
        <v>19.909563365446569</v>
      </c>
      <c r="S20" s="112">
        <v>31211</v>
      </c>
      <c r="T20" s="113">
        <v>60.482917659825972</v>
      </c>
      <c r="U20" s="112">
        <v>20392</v>
      </c>
      <c r="V20" s="114">
        <v>39.517082340174021</v>
      </c>
      <c r="X20" s="42">
        <v>138991</v>
      </c>
      <c r="Y20" s="113">
        <v>53.625760551262211</v>
      </c>
      <c r="Z20" s="112">
        <v>102284</v>
      </c>
      <c r="AA20" s="113">
        <v>73.590376355303576</v>
      </c>
      <c r="AB20" s="112">
        <v>36707</v>
      </c>
      <c r="AC20" s="114">
        <v>26.409623644696421</v>
      </c>
    </row>
    <row r="21" spans="2:29">
      <c r="B21" s="111" t="s">
        <v>97</v>
      </c>
      <c r="D21" s="42">
        <v>184812</v>
      </c>
      <c r="E21" s="112">
        <v>115321</v>
      </c>
      <c r="F21" s="113">
        <v>62.399086639395698</v>
      </c>
      <c r="G21" s="112">
        <v>69491</v>
      </c>
      <c r="H21" s="114">
        <v>37.600913360604288</v>
      </c>
      <c r="J21" s="42">
        <v>47166</v>
      </c>
      <c r="K21" s="113">
        <v>25.521070060385689</v>
      </c>
      <c r="L21" s="112">
        <v>19101</v>
      </c>
      <c r="M21" s="113">
        <v>40.497392189288902</v>
      </c>
      <c r="N21" s="112">
        <v>28065</v>
      </c>
      <c r="O21" s="114">
        <v>59.502607810711098</v>
      </c>
      <c r="Q21" s="42">
        <v>38198</v>
      </c>
      <c r="R21" s="113">
        <v>20.668571304893621</v>
      </c>
      <c r="S21" s="112">
        <v>23249</v>
      </c>
      <c r="T21" s="113">
        <v>60.864443164563589</v>
      </c>
      <c r="U21" s="112">
        <v>14949</v>
      </c>
      <c r="V21" s="114">
        <v>39.135556835436411</v>
      </c>
      <c r="X21" s="42">
        <v>99448</v>
      </c>
      <c r="Y21" s="113">
        <v>53.810358634720693</v>
      </c>
      <c r="Z21" s="112">
        <v>72971</v>
      </c>
      <c r="AA21" s="113">
        <v>73.376035717158715</v>
      </c>
      <c r="AB21" s="112">
        <v>26477</v>
      </c>
      <c r="AC21" s="114">
        <v>26.623964282841289</v>
      </c>
    </row>
    <row r="22" spans="2:29">
      <c r="B22" s="111" t="s">
        <v>98</v>
      </c>
      <c r="D22" s="42">
        <v>37582</v>
      </c>
      <c r="E22" s="112">
        <v>23982</v>
      </c>
      <c r="F22" s="113">
        <v>63.812463413336182</v>
      </c>
      <c r="G22" s="112">
        <v>13600</v>
      </c>
      <c r="H22" s="114">
        <v>36.187536586663818</v>
      </c>
      <c r="J22" s="42">
        <v>9601</v>
      </c>
      <c r="K22" s="113">
        <v>25.5468043212176</v>
      </c>
      <c r="L22" s="112">
        <v>3970</v>
      </c>
      <c r="M22" s="113">
        <v>41.349859389646909</v>
      </c>
      <c r="N22" s="112">
        <v>5631</v>
      </c>
      <c r="O22" s="114">
        <v>58.650140610353077</v>
      </c>
      <c r="Q22" s="42">
        <v>6937</v>
      </c>
      <c r="R22" s="113">
        <v>18.458304507476981</v>
      </c>
      <c r="S22" s="112">
        <v>4182</v>
      </c>
      <c r="T22" s="113">
        <v>60.28542597664697</v>
      </c>
      <c r="U22" s="112">
        <v>2755</v>
      </c>
      <c r="V22" s="114">
        <v>39.71457402335303</v>
      </c>
      <c r="X22" s="42">
        <v>21044</v>
      </c>
      <c r="Y22" s="113">
        <v>55.994891171305419</v>
      </c>
      <c r="Z22" s="112">
        <v>15830</v>
      </c>
      <c r="AA22" s="113">
        <v>75.223341570043729</v>
      </c>
      <c r="AB22" s="112">
        <v>5214</v>
      </c>
      <c r="AC22" s="114">
        <v>24.776658429956282</v>
      </c>
    </row>
    <row r="23" spans="2:29">
      <c r="B23" s="111" t="s">
        <v>99</v>
      </c>
      <c r="D23" s="42">
        <v>97442</v>
      </c>
      <c r="E23" s="112">
        <v>60668</v>
      </c>
      <c r="F23" s="113">
        <v>62.260626834424578</v>
      </c>
      <c r="G23" s="112">
        <v>36774</v>
      </c>
      <c r="H23" s="114">
        <v>37.739373165575422</v>
      </c>
      <c r="J23" s="42">
        <v>25503</v>
      </c>
      <c r="K23" s="113">
        <v>26.172492354426229</v>
      </c>
      <c r="L23" s="112">
        <v>9940</v>
      </c>
      <c r="M23" s="113">
        <v>38.97580676783123</v>
      </c>
      <c r="N23" s="112">
        <v>15563</v>
      </c>
      <c r="O23" s="114">
        <v>61.02419323216877</v>
      </c>
      <c r="Q23" s="42">
        <v>17328</v>
      </c>
      <c r="R23" s="113">
        <v>17.782886229757189</v>
      </c>
      <c r="S23" s="112">
        <v>9996</v>
      </c>
      <c r="T23" s="113">
        <v>57.686980609418278</v>
      </c>
      <c r="U23" s="112">
        <v>7332</v>
      </c>
      <c r="V23" s="114">
        <v>42.313019390581722</v>
      </c>
      <c r="X23" s="42">
        <v>54611</v>
      </c>
      <c r="Y23" s="113">
        <v>56.044621415816593</v>
      </c>
      <c r="Z23" s="112">
        <v>40732</v>
      </c>
      <c r="AA23" s="113">
        <v>74.58570617641135</v>
      </c>
      <c r="AB23" s="112">
        <v>13879</v>
      </c>
      <c r="AC23" s="114">
        <v>25.41429382358865</v>
      </c>
    </row>
    <row r="24" spans="2:29">
      <c r="B24" s="111" t="s">
        <v>100</v>
      </c>
      <c r="D24" s="42">
        <v>222158</v>
      </c>
      <c r="E24" s="112">
        <v>143536</v>
      </c>
      <c r="F24" s="113">
        <v>64.609872253081136</v>
      </c>
      <c r="G24" s="112">
        <v>78622</v>
      </c>
      <c r="H24" s="114">
        <v>35.390127746918857</v>
      </c>
      <c r="J24" s="42">
        <v>56918</v>
      </c>
      <c r="K24" s="113">
        <v>25.62050432575014</v>
      </c>
      <c r="L24" s="112">
        <v>25669</v>
      </c>
      <c r="M24" s="113">
        <v>45.098211462103379</v>
      </c>
      <c r="N24" s="112">
        <v>31249</v>
      </c>
      <c r="O24" s="114">
        <v>54.901788537896621</v>
      </c>
      <c r="Q24" s="42">
        <v>40394</v>
      </c>
      <c r="R24" s="113">
        <v>18.182554758325161</v>
      </c>
      <c r="S24" s="112">
        <v>25351</v>
      </c>
      <c r="T24" s="113">
        <v>62.759320691191753</v>
      </c>
      <c r="U24" s="112">
        <v>15043</v>
      </c>
      <c r="V24" s="114">
        <v>37.24067930880824</v>
      </c>
      <c r="X24" s="42">
        <v>124846</v>
      </c>
      <c r="Y24" s="113">
        <v>56.196940915924699</v>
      </c>
      <c r="Z24" s="112">
        <v>92516</v>
      </c>
      <c r="AA24" s="113">
        <v>74.104096246575779</v>
      </c>
      <c r="AB24" s="112">
        <v>32330</v>
      </c>
      <c r="AC24" s="114">
        <v>25.895903753424221</v>
      </c>
    </row>
    <row r="25" spans="2:29">
      <c r="B25" s="111" t="s">
        <v>101</v>
      </c>
      <c r="D25" s="42">
        <v>51402</v>
      </c>
      <c r="E25" s="112">
        <v>29248</v>
      </c>
      <c r="F25" s="113">
        <v>56.900509707793468</v>
      </c>
      <c r="G25" s="112">
        <v>22154</v>
      </c>
      <c r="H25" s="114">
        <v>43.099490292206532</v>
      </c>
      <c r="J25" s="42">
        <v>18343</v>
      </c>
      <c r="K25" s="113">
        <v>35.685381891755178</v>
      </c>
      <c r="L25" s="112">
        <v>6655</v>
      </c>
      <c r="M25" s="113">
        <v>36.280870086681567</v>
      </c>
      <c r="N25" s="112">
        <v>11688</v>
      </c>
      <c r="O25" s="114">
        <v>63.719129913318433</v>
      </c>
      <c r="Q25" s="42">
        <v>10011</v>
      </c>
      <c r="R25" s="113">
        <v>19.475895879537759</v>
      </c>
      <c r="S25" s="112">
        <v>6030</v>
      </c>
      <c r="T25" s="113">
        <v>60.233742882828892</v>
      </c>
      <c r="U25" s="112">
        <v>3981</v>
      </c>
      <c r="V25" s="114">
        <v>39.766257117171108</v>
      </c>
      <c r="X25" s="42">
        <v>23048</v>
      </c>
      <c r="Y25" s="113">
        <v>44.838722228707063</v>
      </c>
      <c r="Z25" s="112">
        <v>16563</v>
      </c>
      <c r="AA25" s="113">
        <v>71.863068379035056</v>
      </c>
      <c r="AB25" s="112">
        <v>6485</v>
      </c>
      <c r="AC25" s="114">
        <v>28.13693162096494</v>
      </c>
    </row>
    <row r="26" spans="2:29">
      <c r="B26" s="111" t="s">
        <v>102</v>
      </c>
      <c r="D26" s="42">
        <v>17354</v>
      </c>
      <c r="E26" s="112">
        <v>10941</v>
      </c>
      <c r="F26" s="113">
        <v>63.045983634896849</v>
      </c>
      <c r="G26" s="112">
        <v>6413</v>
      </c>
      <c r="H26" s="114">
        <v>36.954016365103151</v>
      </c>
      <c r="J26" s="42">
        <v>3575</v>
      </c>
      <c r="K26" s="113">
        <v>20.600437939379969</v>
      </c>
      <c r="L26" s="112">
        <v>1465</v>
      </c>
      <c r="M26" s="113">
        <v>40.97902097902098</v>
      </c>
      <c r="N26" s="112">
        <v>2110</v>
      </c>
      <c r="O26" s="114">
        <v>59.020979020979027</v>
      </c>
      <c r="Q26" s="42">
        <v>2860</v>
      </c>
      <c r="R26" s="113">
        <v>16.480350351503979</v>
      </c>
      <c r="S26" s="112">
        <v>1569</v>
      </c>
      <c r="T26" s="113">
        <v>54.860139860139853</v>
      </c>
      <c r="U26" s="112">
        <v>1291</v>
      </c>
      <c r="V26" s="114">
        <v>45.13986013986014</v>
      </c>
      <c r="X26" s="42">
        <v>10919</v>
      </c>
      <c r="Y26" s="113">
        <v>62.919211709116063</v>
      </c>
      <c r="Z26" s="112">
        <v>7907</v>
      </c>
      <c r="AA26" s="113">
        <v>72.415056323839181</v>
      </c>
      <c r="AB26" s="112">
        <v>3012</v>
      </c>
      <c r="AC26" s="114">
        <v>27.584943676160819</v>
      </c>
    </row>
    <row r="27" spans="2:29">
      <c r="B27" s="111" t="s">
        <v>103</v>
      </c>
      <c r="D27" s="42">
        <v>75203</v>
      </c>
      <c r="E27" s="112">
        <v>46200</v>
      </c>
      <c r="F27" s="113">
        <v>61.433719399492027</v>
      </c>
      <c r="G27" s="112">
        <v>29003</v>
      </c>
      <c r="H27" s="114">
        <v>38.566280600507959</v>
      </c>
      <c r="J27" s="42">
        <v>18514</v>
      </c>
      <c r="K27" s="113">
        <v>24.618698722125451</v>
      </c>
      <c r="L27" s="112">
        <v>7196</v>
      </c>
      <c r="M27" s="113">
        <v>38.867883763638318</v>
      </c>
      <c r="N27" s="112">
        <v>11318</v>
      </c>
      <c r="O27" s="114">
        <v>61.132116236361682</v>
      </c>
      <c r="Q27" s="42">
        <v>13717</v>
      </c>
      <c r="R27" s="113">
        <v>18.239963831230138</v>
      </c>
      <c r="S27" s="112">
        <v>7629</v>
      </c>
      <c r="T27" s="113">
        <v>55.617117445505578</v>
      </c>
      <c r="U27" s="112">
        <v>6088</v>
      </c>
      <c r="V27" s="114">
        <v>44.382882554494422</v>
      </c>
      <c r="X27" s="42">
        <v>42972</v>
      </c>
      <c r="Y27" s="113">
        <v>57.141337446644407</v>
      </c>
      <c r="Z27" s="112">
        <v>31375</v>
      </c>
      <c r="AA27" s="113">
        <v>73.012659406124911</v>
      </c>
      <c r="AB27" s="112">
        <v>11597</v>
      </c>
      <c r="AC27" s="114">
        <v>26.987340593875079</v>
      </c>
    </row>
    <row r="28" spans="2:29">
      <c r="B28" s="111" t="s">
        <v>104</v>
      </c>
      <c r="D28" s="42">
        <v>9732</v>
      </c>
      <c r="E28" s="112">
        <v>6356</v>
      </c>
      <c r="F28" s="113">
        <v>65.310316481709819</v>
      </c>
      <c r="G28" s="112">
        <v>3376</v>
      </c>
      <c r="H28" s="114">
        <v>34.689683518290167</v>
      </c>
      <c r="J28" s="42">
        <v>1600</v>
      </c>
      <c r="K28" s="113">
        <v>16.44060830250719</v>
      </c>
      <c r="L28" s="112">
        <v>676</v>
      </c>
      <c r="M28" s="113">
        <v>42.25</v>
      </c>
      <c r="N28" s="112">
        <v>924</v>
      </c>
      <c r="O28" s="114">
        <v>57.75</v>
      </c>
      <c r="Q28" s="42">
        <v>1761</v>
      </c>
      <c r="R28" s="113">
        <v>18.094944512946981</v>
      </c>
      <c r="S28" s="112">
        <v>1025</v>
      </c>
      <c r="T28" s="113">
        <v>58.205565019875067</v>
      </c>
      <c r="U28" s="112">
        <v>736</v>
      </c>
      <c r="V28" s="114">
        <v>41.794434980124933</v>
      </c>
      <c r="X28" s="42">
        <v>6371</v>
      </c>
      <c r="Y28" s="113">
        <v>65.464447184545833</v>
      </c>
      <c r="Z28" s="112">
        <v>4655</v>
      </c>
      <c r="AA28" s="113">
        <v>73.065452833150218</v>
      </c>
      <c r="AB28" s="112">
        <v>1716</v>
      </c>
      <c r="AC28" s="114">
        <v>26.934547166849789</v>
      </c>
    </row>
    <row r="29" spans="2:29">
      <c r="B29" s="111" t="s">
        <v>105</v>
      </c>
      <c r="D29" s="42">
        <v>1672</v>
      </c>
      <c r="E29" s="112">
        <v>887</v>
      </c>
      <c r="F29" s="113">
        <v>53.050239234449762</v>
      </c>
      <c r="G29" s="112">
        <v>785</v>
      </c>
      <c r="H29" s="114">
        <v>46.949760765550238</v>
      </c>
      <c r="J29" s="42">
        <v>914</v>
      </c>
      <c r="K29" s="113">
        <v>54.665071770334933</v>
      </c>
      <c r="L29" s="112">
        <v>347</v>
      </c>
      <c r="M29" s="113">
        <v>37.964989059080963</v>
      </c>
      <c r="N29" s="112">
        <v>567</v>
      </c>
      <c r="O29" s="114">
        <v>62.035010940919037</v>
      </c>
      <c r="Q29" s="42">
        <v>275</v>
      </c>
      <c r="R29" s="113">
        <v>16.44736842105263</v>
      </c>
      <c r="S29" s="112">
        <v>183</v>
      </c>
      <c r="T29" s="113">
        <v>66.545454545454547</v>
      </c>
      <c r="U29" s="112">
        <v>92</v>
      </c>
      <c r="V29" s="114">
        <v>33.454545454545453</v>
      </c>
      <c r="X29" s="42">
        <v>483</v>
      </c>
      <c r="Y29" s="113">
        <v>28.887559808612441</v>
      </c>
      <c r="Z29" s="112">
        <v>357</v>
      </c>
      <c r="AA29" s="113">
        <v>73.91304347826086</v>
      </c>
      <c r="AB29" s="112">
        <v>126</v>
      </c>
      <c r="AC29" s="114">
        <v>26.086956521739129</v>
      </c>
    </row>
    <row r="30" spans="2:29">
      <c r="B30" s="115" t="s">
        <v>106</v>
      </c>
      <c r="D30" s="44">
        <v>2431</v>
      </c>
      <c r="E30" s="116">
        <v>1304</v>
      </c>
      <c r="F30" s="117">
        <v>53.640477169888932</v>
      </c>
      <c r="G30" s="116">
        <v>1127</v>
      </c>
      <c r="H30" s="118">
        <v>46.359522830111068</v>
      </c>
      <c r="J30" s="44">
        <v>1336</v>
      </c>
      <c r="K30" s="117">
        <v>54.956807897984369</v>
      </c>
      <c r="L30" s="116">
        <v>480</v>
      </c>
      <c r="M30" s="117">
        <v>35.928143712574851</v>
      </c>
      <c r="N30" s="116">
        <v>856</v>
      </c>
      <c r="O30" s="118">
        <v>64.071856287425149</v>
      </c>
      <c r="Q30" s="44">
        <v>405</v>
      </c>
      <c r="R30" s="117">
        <v>16.659810777457839</v>
      </c>
      <c r="S30" s="116">
        <v>274</v>
      </c>
      <c r="T30" s="117">
        <v>67.65432098765433</v>
      </c>
      <c r="U30" s="116">
        <v>131</v>
      </c>
      <c r="V30" s="118">
        <v>32.345679012345677</v>
      </c>
      <c r="X30" s="44">
        <v>690</v>
      </c>
      <c r="Y30" s="117">
        <v>28.383381324557789</v>
      </c>
      <c r="Z30" s="116">
        <v>550</v>
      </c>
      <c r="AA30" s="117">
        <v>79.710144927536234</v>
      </c>
      <c r="AB30" s="116">
        <v>140</v>
      </c>
      <c r="AC30" s="118">
        <v>20.289855072463769</v>
      </c>
    </row>
    <row r="31" spans="2:29" ht="8" customHeight="1"/>
    <row r="32" spans="2:29">
      <c r="B32" s="119" t="s">
        <v>49</v>
      </c>
      <c r="D32" s="120">
        <v>1741857</v>
      </c>
      <c r="E32" s="121">
        <v>1088470</v>
      </c>
      <c r="F32" s="122">
        <v>62.489056219884873</v>
      </c>
      <c r="G32" s="121">
        <v>653387</v>
      </c>
      <c r="H32" s="123">
        <v>37.510943780115127</v>
      </c>
      <c r="J32" s="120">
        <v>456840</v>
      </c>
      <c r="K32" s="122">
        <v>26.227181680241259</v>
      </c>
      <c r="L32" s="121">
        <v>188035</v>
      </c>
      <c r="M32" s="122">
        <v>41.159924700113827</v>
      </c>
      <c r="N32" s="121">
        <v>268805</v>
      </c>
      <c r="O32" s="123">
        <v>58.840075299886173</v>
      </c>
      <c r="Q32" s="120">
        <v>345304</v>
      </c>
      <c r="R32" s="122">
        <v>19.823900584261509</v>
      </c>
      <c r="S32" s="121">
        <v>210982</v>
      </c>
      <c r="T32" s="122">
        <v>61.100363737460327</v>
      </c>
      <c r="U32" s="121">
        <v>134322</v>
      </c>
      <c r="V32" s="123">
        <v>38.89963626253968</v>
      </c>
      <c r="X32" s="120">
        <v>939713</v>
      </c>
      <c r="Y32" s="122">
        <v>53.948917735497233</v>
      </c>
      <c r="Z32" s="121">
        <v>689453</v>
      </c>
      <c r="AA32" s="122">
        <v>73.368464626965888</v>
      </c>
      <c r="AB32" s="121">
        <v>250260</v>
      </c>
      <c r="AC32" s="123">
        <v>26.631535373034112</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229</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213</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230</v>
      </c>
      <c r="L9" s="219" t="s">
        <v>120</v>
      </c>
      <c r="M9" s="211"/>
      <c r="N9" s="219" t="s">
        <v>121</v>
      </c>
      <c r="O9" s="211"/>
      <c r="Q9" s="217" t="s">
        <v>119</v>
      </c>
      <c r="R9" s="233" t="s">
        <v>230</v>
      </c>
      <c r="S9" s="219" t="s">
        <v>120</v>
      </c>
      <c r="T9" s="211"/>
      <c r="U9" s="219" t="s">
        <v>121</v>
      </c>
      <c r="V9" s="211"/>
      <c r="X9" s="217" t="s">
        <v>119</v>
      </c>
      <c r="Y9" s="233" t="s">
        <v>230</v>
      </c>
      <c r="Z9" s="219" t="s">
        <v>120</v>
      </c>
      <c r="AA9" s="211"/>
      <c r="AB9" s="219" t="s">
        <v>121</v>
      </c>
      <c r="AC9" s="211"/>
    </row>
    <row r="10" spans="1:29" ht="37" customHeight="1">
      <c r="B10" s="224"/>
      <c r="D10" s="218"/>
      <c r="E10" s="13" t="s">
        <v>119</v>
      </c>
      <c r="F10" s="25" t="s">
        <v>231</v>
      </c>
      <c r="G10" s="13" t="s">
        <v>119</v>
      </c>
      <c r="H10" s="26" t="s">
        <v>231</v>
      </c>
      <c r="J10" s="218"/>
      <c r="K10" s="220"/>
      <c r="L10" s="13" t="s">
        <v>119</v>
      </c>
      <c r="M10" s="25" t="s">
        <v>231</v>
      </c>
      <c r="N10" s="13" t="s">
        <v>119</v>
      </c>
      <c r="O10" s="26" t="s">
        <v>231</v>
      </c>
      <c r="Q10" s="218"/>
      <c r="R10" s="220"/>
      <c r="S10" s="13" t="s">
        <v>119</v>
      </c>
      <c r="T10" s="25" t="s">
        <v>231</v>
      </c>
      <c r="U10" s="13" t="s">
        <v>119</v>
      </c>
      <c r="V10" s="26" t="s">
        <v>231</v>
      </c>
      <c r="X10" s="218"/>
      <c r="Y10" s="220"/>
      <c r="Z10" s="13" t="s">
        <v>119</v>
      </c>
      <c r="AA10" s="25" t="s">
        <v>231</v>
      </c>
      <c r="AB10" s="13" t="s">
        <v>119</v>
      </c>
      <c r="AC10" s="26" t="s">
        <v>231</v>
      </c>
    </row>
    <row r="11" spans="1:29" ht="4.5" customHeight="1"/>
    <row r="12" spans="1:29">
      <c r="B12" s="107" t="s">
        <v>88</v>
      </c>
      <c r="D12" s="40">
        <v>87923</v>
      </c>
      <c r="E12" s="108">
        <v>52086</v>
      </c>
      <c r="F12" s="109">
        <v>59.240471776440749</v>
      </c>
      <c r="G12" s="108">
        <v>35837</v>
      </c>
      <c r="H12" s="110">
        <v>40.759528223559251</v>
      </c>
      <c r="J12" s="40">
        <v>29960</v>
      </c>
      <c r="K12" s="109">
        <v>34.075270407060728</v>
      </c>
      <c r="L12" s="108">
        <v>11576</v>
      </c>
      <c r="M12" s="109">
        <v>38.638184245660881</v>
      </c>
      <c r="N12" s="108">
        <v>18384</v>
      </c>
      <c r="O12" s="110">
        <v>61.361815754339119</v>
      </c>
      <c r="Q12" s="40">
        <v>15200</v>
      </c>
      <c r="R12" s="109">
        <v>17.287854145104241</v>
      </c>
      <c r="S12" s="108">
        <v>8710</v>
      </c>
      <c r="T12" s="109">
        <v>57.30263157894737</v>
      </c>
      <c r="U12" s="108">
        <v>6490</v>
      </c>
      <c r="V12" s="110">
        <v>42.697368421052637</v>
      </c>
      <c r="X12" s="40">
        <v>42763</v>
      </c>
      <c r="Y12" s="109">
        <v>48.636875447835038</v>
      </c>
      <c r="Z12" s="108">
        <v>31800</v>
      </c>
      <c r="AA12" s="109">
        <v>74.363351495451681</v>
      </c>
      <c r="AB12" s="108">
        <v>10963</v>
      </c>
      <c r="AC12" s="110">
        <v>25.636648504548329</v>
      </c>
    </row>
    <row r="13" spans="1:29">
      <c r="B13" s="111" t="s">
        <v>89</v>
      </c>
      <c r="D13" s="42">
        <v>15027</v>
      </c>
      <c r="E13" s="112">
        <v>10002</v>
      </c>
      <c r="F13" s="113">
        <v>66.560191655020958</v>
      </c>
      <c r="G13" s="112">
        <v>5025</v>
      </c>
      <c r="H13" s="114">
        <v>33.439808344979042</v>
      </c>
      <c r="J13" s="42">
        <v>2694</v>
      </c>
      <c r="K13" s="113">
        <v>17.927730085845479</v>
      </c>
      <c r="L13" s="112">
        <v>1078</v>
      </c>
      <c r="M13" s="113">
        <v>40.014847809948037</v>
      </c>
      <c r="N13" s="112">
        <v>1616</v>
      </c>
      <c r="O13" s="114">
        <v>59.98515219005197</v>
      </c>
      <c r="Q13" s="42">
        <v>2286</v>
      </c>
      <c r="R13" s="113">
        <v>15.21261728888001</v>
      </c>
      <c r="S13" s="112">
        <v>1321</v>
      </c>
      <c r="T13" s="113">
        <v>57.786526684164471</v>
      </c>
      <c r="U13" s="112">
        <v>965</v>
      </c>
      <c r="V13" s="114">
        <v>42.213473315835522</v>
      </c>
      <c r="X13" s="42">
        <v>10047</v>
      </c>
      <c r="Y13" s="113">
        <v>66.859652625274506</v>
      </c>
      <c r="Z13" s="112">
        <v>7603</v>
      </c>
      <c r="AA13" s="113">
        <v>75.674330645963977</v>
      </c>
      <c r="AB13" s="112">
        <v>2444</v>
      </c>
      <c r="AC13" s="114">
        <v>24.32566935403603</v>
      </c>
    </row>
    <row r="14" spans="1:29">
      <c r="B14" s="111" t="s">
        <v>90</v>
      </c>
      <c r="D14" s="42">
        <v>7346</v>
      </c>
      <c r="E14" s="112">
        <v>4806</v>
      </c>
      <c r="F14" s="113">
        <v>65.423359651511021</v>
      </c>
      <c r="G14" s="112">
        <v>2540</v>
      </c>
      <c r="H14" s="114">
        <v>34.576640348488972</v>
      </c>
      <c r="J14" s="42">
        <v>1792</v>
      </c>
      <c r="K14" s="113">
        <v>24.3942281513749</v>
      </c>
      <c r="L14" s="112">
        <v>726</v>
      </c>
      <c r="M14" s="113">
        <v>40.513392857142847</v>
      </c>
      <c r="N14" s="112">
        <v>1066</v>
      </c>
      <c r="O14" s="114">
        <v>59.486607142857139</v>
      </c>
      <c r="Q14" s="42">
        <v>1363</v>
      </c>
      <c r="R14" s="113">
        <v>18.5543152736183</v>
      </c>
      <c r="S14" s="112">
        <v>782</v>
      </c>
      <c r="T14" s="113">
        <v>57.373440939104917</v>
      </c>
      <c r="U14" s="112">
        <v>581</v>
      </c>
      <c r="V14" s="114">
        <v>42.626559060895083</v>
      </c>
      <c r="X14" s="42">
        <v>4191</v>
      </c>
      <c r="Y14" s="113">
        <v>57.05145657500681</v>
      </c>
      <c r="Z14" s="112">
        <v>3298</v>
      </c>
      <c r="AA14" s="113">
        <v>78.69243617275113</v>
      </c>
      <c r="AB14" s="112">
        <v>893</v>
      </c>
      <c r="AC14" s="114">
        <v>21.30756382724887</v>
      </c>
    </row>
    <row r="15" spans="1:29">
      <c r="B15" s="111" t="s">
        <v>91</v>
      </c>
      <c r="D15" s="42">
        <v>8353</v>
      </c>
      <c r="E15" s="112">
        <v>5275</v>
      </c>
      <c r="F15" s="113">
        <v>63.150963725607568</v>
      </c>
      <c r="G15" s="112">
        <v>3078</v>
      </c>
      <c r="H15" s="114">
        <v>36.849036274392432</v>
      </c>
      <c r="J15" s="42">
        <v>1974</v>
      </c>
      <c r="K15" s="113">
        <v>23.632227942056751</v>
      </c>
      <c r="L15" s="112">
        <v>756</v>
      </c>
      <c r="M15" s="113">
        <v>38.297872340425528</v>
      </c>
      <c r="N15" s="112">
        <v>1218</v>
      </c>
      <c r="O15" s="114">
        <v>61.702127659574472</v>
      </c>
      <c r="Q15" s="42">
        <v>1449</v>
      </c>
      <c r="R15" s="113">
        <v>17.347060936190591</v>
      </c>
      <c r="S15" s="112">
        <v>813</v>
      </c>
      <c r="T15" s="113">
        <v>56.107660455486538</v>
      </c>
      <c r="U15" s="112">
        <v>636</v>
      </c>
      <c r="V15" s="114">
        <v>43.892339544513462</v>
      </c>
      <c r="X15" s="42">
        <v>4930</v>
      </c>
      <c r="Y15" s="113">
        <v>59.020711121752669</v>
      </c>
      <c r="Z15" s="112">
        <v>3706</v>
      </c>
      <c r="AA15" s="113">
        <v>75.172413793103445</v>
      </c>
      <c r="AB15" s="112">
        <v>1224</v>
      </c>
      <c r="AC15" s="114">
        <v>24.827586206896552</v>
      </c>
    </row>
    <row r="16" spans="1:29">
      <c r="B16" s="111" t="s">
        <v>92</v>
      </c>
      <c r="D16" s="42">
        <v>25985</v>
      </c>
      <c r="E16" s="112">
        <v>15795</v>
      </c>
      <c r="F16" s="113">
        <v>60.785068308639602</v>
      </c>
      <c r="G16" s="112">
        <v>10190</v>
      </c>
      <c r="H16" s="114">
        <v>39.214931691360398</v>
      </c>
      <c r="J16" s="42">
        <v>7375</v>
      </c>
      <c r="K16" s="113">
        <v>28.381758706946311</v>
      </c>
      <c r="L16" s="112">
        <v>3009</v>
      </c>
      <c r="M16" s="113">
        <v>40.799999999999997</v>
      </c>
      <c r="N16" s="112">
        <v>4366</v>
      </c>
      <c r="O16" s="114">
        <v>59.2</v>
      </c>
      <c r="Q16" s="42">
        <v>5160</v>
      </c>
      <c r="R16" s="113">
        <v>19.857610159707519</v>
      </c>
      <c r="S16" s="112">
        <v>2924</v>
      </c>
      <c r="T16" s="113">
        <v>56.666666666666657</v>
      </c>
      <c r="U16" s="112">
        <v>2236</v>
      </c>
      <c r="V16" s="114">
        <v>43.333333333333343</v>
      </c>
      <c r="X16" s="42">
        <v>13450</v>
      </c>
      <c r="Y16" s="113">
        <v>51.760631133346159</v>
      </c>
      <c r="Z16" s="112">
        <v>9862</v>
      </c>
      <c r="AA16" s="113">
        <v>73.323420074349443</v>
      </c>
      <c r="AB16" s="112">
        <v>3588</v>
      </c>
      <c r="AC16" s="114">
        <v>26.676579925650561</v>
      </c>
    </row>
    <row r="17" spans="2:29">
      <c r="B17" s="111" t="s">
        <v>93</v>
      </c>
      <c r="D17" s="42">
        <v>5135</v>
      </c>
      <c r="E17" s="112">
        <v>3273</v>
      </c>
      <c r="F17" s="113">
        <v>63.739045764362217</v>
      </c>
      <c r="G17" s="112">
        <v>1862</v>
      </c>
      <c r="H17" s="114">
        <v>36.260954235637783</v>
      </c>
      <c r="J17" s="42">
        <v>1298</v>
      </c>
      <c r="K17" s="113">
        <v>25.277507302823761</v>
      </c>
      <c r="L17" s="112">
        <v>523</v>
      </c>
      <c r="M17" s="113">
        <v>40.292758089368263</v>
      </c>
      <c r="N17" s="112">
        <v>775</v>
      </c>
      <c r="O17" s="114">
        <v>59.707241910631737</v>
      </c>
      <c r="Q17" s="42">
        <v>941</v>
      </c>
      <c r="R17" s="113">
        <v>18.325219084712749</v>
      </c>
      <c r="S17" s="112">
        <v>518</v>
      </c>
      <c r="T17" s="113">
        <v>55.047821466524972</v>
      </c>
      <c r="U17" s="112">
        <v>423</v>
      </c>
      <c r="V17" s="114">
        <v>44.952178533475028</v>
      </c>
      <c r="X17" s="42">
        <v>2896</v>
      </c>
      <c r="Y17" s="113">
        <v>56.397273612463493</v>
      </c>
      <c r="Z17" s="112">
        <v>2232</v>
      </c>
      <c r="AA17" s="113">
        <v>77.071823204419886</v>
      </c>
      <c r="AB17" s="112">
        <v>664</v>
      </c>
      <c r="AC17" s="114">
        <v>22.928176795580111</v>
      </c>
    </row>
    <row r="18" spans="2:29">
      <c r="B18" s="111" t="s">
        <v>94</v>
      </c>
      <c r="D18" s="42">
        <v>34406</v>
      </c>
      <c r="E18" s="112">
        <v>22512</v>
      </c>
      <c r="F18" s="113">
        <v>65.430448177643427</v>
      </c>
      <c r="G18" s="112">
        <v>11894</v>
      </c>
      <c r="H18" s="114">
        <v>34.569551822356573</v>
      </c>
      <c r="J18" s="42">
        <v>6688</v>
      </c>
      <c r="K18" s="113">
        <v>19.438470034296341</v>
      </c>
      <c r="L18" s="112">
        <v>2719</v>
      </c>
      <c r="M18" s="113">
        <v>40.654904306220097</v>
      </c>
      <c r="N18" s="112">
        <v>3969</v>
      </c>
      <c r="O18" s="114">
        <v>59.345095693779903</v>
      </c>
      <c r="Q18" s="42">
        <v>5141</v>
      </c>
      <c r="R18" s="113">
        <v>14.942161250944601</v>
      </c>
      <c r="S18" s="112">
        <v>2827</v>
      </c>
      <c r="T18" s="113">
        <v>54.98930169227777</v>
      </c>
      <c r="U18" s="112">
        <v>2314</v>
      </c>
      <c r="V18" s="114">
        <v>45.010698307722237</v>
      </c>
      <c r="X18" s="42">
        <v>22577</v>
      </c>
      <c r="Y18" s="113">
        <v>65.619368714759048</v>
      </c>
      <c r="Z18" s="112">
        <v>16966</v>
      </c>
      <c r="AA18" s="113">
        <v>75.147273774194971</v>
      </c>
      <c r="AB18" s="112">
        <v>5611</v>
      </c>
      <c r="AC18" s="114">
        <v>24.852726225805021</v>
      </c>
    </row>
    <row r="19" spans="2:29">
      <c r="B19" s="111" t="s">
        <v>95</v>
      </c>
      <c r="D19" s="42">
        <v>25133</v>
      </c>
      <c r="E19" s="112">
        <v>16017</v>
      </c>
      <c r="F19" s="113">
        <v>63.728961922571912</v>
      </c>
      <c r="G19" s="112">
        <v>9116</v>
      </c>
      <c r="H19" s="114">
        <v>36.271038077428081</v>
      </c>
      <c r="J19" s="42">
        <v>5579</v>
      </c>
      <c r="K19" s="113">
        <v>22.197907134046869</v>
      </c>
      <c r="L19" s="112">
        <v>2144</v>
      </c>
      <c r="M19" s="113">
        <v>38.429826133715721</v>
      </c>
      <c r="N19" s="112">
        <v>3435</v>
      </c>
      <c r="O19" s="114">
        <v>61.570173866284293</v>
      </c>
      <c r="Q19" s="42">
        <v>3630</v>
      </c>
      <c r="R19" s="113">
        <v>14.443162376158829</v>
      </c>
      <c r="S19" s="112">
        <v>2102</v>
      </c>
      <c r="T19" s="113">
        <v>57.906336088154283</v>
      </c>
      <c r="U19" s="112">
        <v>1528</v>
      </c>
      <c r="V19" s="114">
        <v>42.093663911845731</v>
      </c>
      <c r="X19" s="42">
        <v>15924</v>
      </c>
      <c r="Y19" s="113">
        <v>63.358930489794297</v>
      </c>
      <c r="Z19" s="112">
        <v>11771</v>
      </c>
      <c r="AA19" s="113">
        <v>73.919869379552878</v>
      </c>
      <c r="AB19" s="112">
        <v>4153</v>
      </c>
      <c r="AC19" s="114">
        <v>26.080130620447122</v>
      </c>
    </row>
    <row r="20" spans="2:29">
      <c r="B20" s="111" t="s">
        <v>96</v>
      </c>
      <c r="D20" s="42">
        <v>47148</v>
      </c>
      <c r="E20" s="112">
        <v>29430</v>
      </c>
      <c r="F20" s="113">
        <v>62.420463222193938</v>
      </c>
      <c r="G20" s="112">
        <v>17718</v>
      </c>
      <c r="H20" s="114">
        <v>37.579536777806062</v>
      </c>
      <c r="J20" s="42">
        <v>13573</v>
      </c>
      <c r="K20" s="113">
        <v>28.788071604309831</v>
      </c>
      <c r="L20" s="112">
        <v>5444</v>
      </c>
      <c r="M20" s="113">
        <v>40.109040005894052</v>
      </c>
      <c r="N20" s="112">
        <v>8129</v>
      </c>
      <c r="O20" s="114">
        <v>59.890959994105941</v>
      </c>
      <c r="Q20" s="42">
        <v>7377</v>
      </c>
      <c r="R20" s="113">
        <v>15.64647493000764</v>
      </c>
      <c r="S20" s="112">
        <v>4121</v>
      </c>
      <c r="T20" s="113">
        <v>55.862816863223529</v>
      </c>
      <c r="U20" s="112">
        <v>3256</v>
      </c>
      <c r="V20" s="114">
        <v>44.137183136776471</v>
      </c>
      <c r="X20" s="42">
        <v>26198</v>
      </c>
      <c r="Y20" s="113">
        <v>55.565453465682538</v>
      </c>
      <c r="Z20" s="112">
        <v>19865</v>
      </c>
      <c r="AA20" s="113">
        <v>75.826398961752801</v>
      </c>
      <c r="AB20" s="112">
        <v>6333</v>
      </c>
      <c r="AC20" s="114">
        <v>24.173601038247199</v>
      </c>
    </row>
    <row r="21" spans="2:29">
      <c r="B21" s="111" t="s">
        <v>97</v>
      </c>
      <c r="D21" s="42">
        <v>49397</v>
      </c>
      <c r="E21" s="112">
        <v>32023</v>
      </c>
      <c r="F21" s="113">
        <v>64.827823552037572</v>
      </c>
      <c r="G21" s="112">
        <v>17374</v>
      </c>
      <c r="H21" s="114">
        <v>35.172176447962428</v>
      </c>
      <c r="J21" s="42">
        <v>10303</v>
      </c>
      <c r="K21" s="113">
        <v>20.85754195598923</v>
      </c>
      <c r="L21" s="112">
        <v>4218</v>
      </c>
      <c r="M21" s="113">
        <v>40.939532175094627</v>
      </c>
      <c r="N21" s="112">
        <v>6085</v>
      </c>
      <c r="O21" s="114">
        <v>59.060467824905373</v>
      </c>
      <c r="Q21" s="42">
        <v>8722</v>
      </c>
      <c r="R21" s="113">
        <v>17.656942729315549</v>
      </c>
      <c r="S21" s="112">
        <v>4964</v>
      </c>
      <c r="T21" s="113">
        <v>56.913551937628981</v>
      </c>
      <c r="U21" s="112">
        <v>3758</v>
      </c>
      <c r="V21" s="114">
        <v>43.086448062371012</v>
      </c>
      <c r="X21" s="42">
        <v>30372</v>
      </c>
      <c r="Y21" s="113">
        <v>61.485515314695228</v>
      </c>
      <c r="Z21" s="112">
        <v>22841</v>
      </c>
      <c r="AA21" s="113">
        <v>75.204135387857235</v>
      </c>
      <c r="AB21" s="112">
        <v>7531</v>
      </c>
      <c r="AC21" s="114">
        <v>24.795864612142761</v>
      </c>
    </row>
    <row r="22" spans="2:29">
      <c r="B22" s="111" t="s">
        <v>98</v>
      </c>
      <c r="D22" s="42">
        <v>12301</v>
      </c>
      <c r="E22" s="112">
        <v>8021</v>
      </c>
      <c r="F22" s="113">
        <v>65.206080806438507</v>
      </c>
      <c r="G22" s="112">
        <v>4280</v>
      </c>
      <c r="H22" s="114">
        <v>34.7939191935615</v>
      </c>
      <c r="J22" s="42">
        <v>2680</v>
      </c>
      <c r="K22" s="113">
        <v>21.78684659783757</v>
      </c>
      <c r="L22" s="112">
        <v>1076</v>
      </c>
      <c r="M22" s="113">
        <v>40.149253731343279</v>
      </c>
      <c r="N22" s="112">
        <v>1604</v>
      </c>
      <c r="O22" s="114">
        <v>59.850746268656721</v>
      </c>
      <c r="Q22" s="42">
        <v>1894</v>
      </c>
      <c r="R22" s="113">
        <v>15.3971221851882</v>
      </c>
      <c r="S22" s="112">
        <v>1065</v>
      </c>
      <c r="T22" s="113">
        <v>56.230200633579727</v>
      </c>
      <c r="U22" s="112">
        <v>829</v>
      </c>
      <c r="V22" s="114">
        <v>43.769799366420273</v>
      </c>
      <c r="X22" s="42">
        <v>7727</v>
      </c>
      <c r="Y22" s="113">
        <v>62.816031216974231</v>
      </c>
      <c r="Z22" s="112">
        <v>5880</v>
      </c>
      <c r="AA22" s="113">
        <v>76.096803416591172</v>
      </c>
      <c r="AB22" s="112">
        <v>1847</v>
      </c>
      <c r="AC22" s="114">
        <v>23.903196583408821</v>
      </c>
    </row>
    <row r="23" spans="2:29">
      <c r="B23" s="111" t="s">
        <v>99</v>
      </c>
      <c r="D23" s="42">
        <v>27908</v>
      </c>
      <c r="E23" s="112">
        <v>18821</v>
      </c>
      <c r="F23" s="113">
        <v>67.439443887057465</v>
      </c>
      <c r="G23" s="112">
        <v>9087</v>
      </c>
      <c r="H23" s="114">
        <v>32.560556112942521</v>
      </c>
      <c r="J23" s="42">
        <v>5262</v>
      </c>
      <c r="K23" s="113">
        <v>18.854808657015909</v>
      </c>
      <c r="L23" s="112">
        <v>2237</v>
      </c>
      <c r="M23" s="113">
        <v>42.512352717597871</v>
      </c>
      <c r="N23" s="112">
        <v>3025</v>
      </c>
      <c r="O23" s="114">
        <v>57.487647282402129</v>
      </c>
      <c r="Q23" s="42">
        <v>4419</v>
      </c>
      <c r="R23" s="113">
        <v>15.83416941378816</v>
      </c>
      <c r="S23" s="112">
        <v>2456</v>
      </c>
      <c r="T23" s="113">
        <v>55.578185109753342</v>
      </c>
      <c r="U23" s="112">
        <v>1963</v>
      </c>
      <c r="V23" s="114">
        <v>44.421814890246672</v>
      </c>
      <c r="X23" s="42">
        <v>18227</v>
      </c>
      <c r="Y23" s="113">
        <v>65.311021929195931</v>
      </c>
      <c r="Z23" s="112">
        <v>14128</v>
      </c>
      <c r="AA23" s="113">
        <v>77.511384210237551</v>
      </c>
      <c r="AB23" s="112">
        <v>4099</v>
      </c>
      <c r="AC23" s="114">
        <v>22.488615789762441</v>
      </c>
    </row>
    <row r="24" spans="2:29">
      <c r="B24" s="111" t="s">
        <v>100</v>
      </c>
      <c r="D24" s="42">
        <v>71667</v>
      </c>
      <c r="E24" s="112">
        <v>47052</v>
      </c>
      <c r="F24" s="113">
        <v>65.653648122566878</v>
      </c>
      <c r="G24" s="112">
        <v>24615</v>
      </c>
      <c r="H24" s="114">
        <v>34.346351877433129</v>
      </c>
      <c r="J24" s="42">
        <v>17208</v>
      </c>
      <c r="K24" s="113">
        <v>24.011051111390181</v>
      </c>
      <c r="L24" s="112">
        <v>7965</v>
      </c>
      <c r="M24" s="113">
        <v>46.286610878661087</v>
      </c>
      <c r="N24" s="112">
        <v>9243</v>
      </c>
      <c r="O24" s="114">
        <v>53.713389121338921</v>
      </c>
      <c r="Q24" s="42">
        <v>10863</v>
      </c>
      <c r="R24" s="113">
        <v>15.15760391812131</v>
      </c>
      <c r="S24" s="112">
        <v>6340</v>
      </c>
      <c r="T24" s="113">
        <v>58.363251403847933</v>
      </c>
      <c r="U24" s="112">
        <v>4523</v>
      </c>
      <c r="V24" s="114">
        <v>41.636748596152067</v>
      </c>
      <c r="X24" s="42">
        <v>43596</v>
      </c>
      <c r="Y24" s="113">
        <v>60.831344970488509</v>
      </c>
      <c r="Z24" s="112">
        <v>32747</v>
      </c>
      <c r="AA24" s="113">
        <v>75.1146894210478</v>
      </c>
      <c r="AB24" s="112">
        <v>10849</v>
      </c>
      <c r="AC24" s="114">
        <v>24.8853105789522</v>
      </c>
    </row>
    <row r="25" spans="2:29">
      <c r="B25" s="111" t="s">
        <v>101</v>
      </c>
      <c r="D25" s="42">
        <v>14638</v>
      </c>
      <c r="E25" s="112">
        <v>8135</v>
      </c>
      <c r="F25" s="113">
        <v>55.574532039896162</v>
      </c>
      <c r="G25" s="112">
        <v>6503</v>
      </c>
      <c r="H25" s="114">
        <v>44.425467960103838</v>
      </c>
      <c r="J25" s="42">
        <v>5529</v>
      </c>
      <c r="K25" s="113">
        <v>37.771553490914059</v>
      </c>
      <c r="L25" s="112">
        <v>1945</v>
      </c>
      <c r="M25" s="113">
        <v>35.178151564478213</v>
      </c>
      <c r="N25" s="112">
        <v>3584</v>
      </c>
      <c r="O25" s="114">
        <v>64.821848435521787</v>
      </c>
      <c r="Q25" s="42">
        <v>2135</v>
      </c>
      <c r="R25" s="113">
        <v>14.5853258641891</v>
      </c>
      <c r="S25" s="112">
        <v>1149</v>
      </c>
      <c r="T25" s="113">
        <v>53.81733021077283</v>
      </c>
      <c r="U25" s="112">
        <v>986</v>
      </c>
      <c r="V25" s="114">
        <v>46.182669789227162</v>
      </c>
      <c r="X25" s="42">
        <v>6974</v>
      </c>
      <c r="Y25" s="113">
        <v>47.64312064489684</v>
      </c>
      <c r="Z25" s="112">
        <v>5041</v>
      </c>
      <c r="AA25" s="113">
        <v>72.282764554057934</v>
      </c>
      <c r="AB25" s="112">
        <v>1933</v>
      </c>
      <c r="AC25" s="114">
        <v>27.71723544594207</v>
      </c>
    </row>
    <row r="26" spans="2:29">
      <c r="B26" s="111" t="s">
        <v>102</v>
      </c>
      <c r="D26" s="42">
        <v>3109</v>
      </c>
      <c r="E26" s="112">
        <v>2101</v>
      </c>
      <c r="F26" s="113">
        <v>67.577999356706343</v>
      </c>
      <c r="G26" s="112">
        <v>1008</v>
      </c>
      <c r="H26" s="114">
        <v>32.422000643293657</v>
      </c>
      <c r="J26" s="42">
        <v>632</v>
      </c>
      <c r="K26" s="113">
        <v>20.32807976841428</v>
      </c>
      <c r="L26" s="112">
        <v>291</v>
      </c>
      <c r="M26" s="113">
        <v>46.044303797468359</v>
      </c>
      <c r="N26" s="112">
        <v>341</v>
      </c>
      <c r="O26" s="114">
        <v>53.955696202531641</v>
      </c>
      <c r="Q26" s="42">
        <v>460</v>
      </c>
      <c r="R26" s="113">
        <v>14.79575426182052</v>
      </c>
      <c r="S26" s="112">
        <v>265</v>
      </c>
      <c r="T26" s="113">
        <v>57.608695652173907</v>
      </c>
      <c r="U26" s="112">
        <v>195</v>
      </c>
      <c r="V26" s="114">
        <v>42.391304347826093</v>
      </c>
      <c r="X26" s="42">
        <v>2017</v>
      </c>
      <c r="Y26" s="113">
        <v>64.876165969765196</v>
      </c>
      <c r="Z26" s="112">
        <v>1545</v>
      </c>
      <c r="AA26" s="113">
        <v>76.598909271194842</v>
      </c>
      <c r="AB26" s="112">
        <v>472</v>
      </c>
      <c r="AC26" s="114">
        <v>23.401090728805158</v>
      </c>
    </row>
    <row r="27" spans="2:29">
      <c r="B27" s="111" t="s">
        <v>103</v>
      </c>
      <c r="D27" s="42">
        <v>17238</v>
      </c>
      <c r="E27" s="112">
        <v>11449</v>
      </c>
      <c r="F27" s="113">
        <v>66.417217774683834</v>
      </c>
      <c r="G27" s="112">
        <v>5789</v>
      </c>
      <c r="H27" s="114">
        <v>33.582782225316159</v>
      </c>
      <c r="J27" s="42">
        <v>3298</v>
      </c>
      <c r="K27" s="113">
        <v>19.132149901380672</v>
      </c>
      <c r="L27" s="112">
        <v>1350</v>
      </c>
      <c r="M27" s="113">
        <v>40.933899332929037</v>
      </c>
      <c r="N27" s="112">
        <v>1948</v>
      </c>
      <c r="O27" s="114">
        <v>59.066100667070963</v>
      </c>
      <c r="Q27" s="42">
        <v>2575</v>
      </c>
      <c r="R27" s="113">
        <v>14.93792783385544</v>
      </c>
      <c r="S27" s="112">
        <v>1462</v>
      </c>
      <c r="T27" s="113">
        <v>56.776699029126213</v>
      </c>
      <c r="U27" s="112">
        <v>1113</v>
      </c>
      <c r="V27" s="114">
        <v>43.223300970873787</v>
      </c>
      <c r="X27" s="42">
        <v>11365</v>
      </c>
      <c r="Y27" s="113">
        <v>65.929922264763903</v>
      </c>
      <c r="Z27" s="112">
        <v>8637</v>
      </c>
      <c r="AA27" s="113">
        <v>75.996480422349322</v>
      </c>
      <c r="AB27" s="112">
        <v>2728</v>
      </c>
      <c r="AC27" s="114">
        <v>24.003519577650678</v>
      </c>
    </row>
    <row r="28" spans="2:29">
      <c r="B28" s="111" t="s">
        <v>104</v>
      </c>
      <c r="D28" s="42">
        <v>2117</v>
      </c>
      <c r="E28" s="112">
        <v>1350</v>
      </c>
      <c r="F28" s="113">
        <v>63.769485120453467</v>
      </c>
      <c r="G28" s="112">
        <v>767</v>
      </c>
      <c r="H28" s="114">
        <v>36.230514879546533</v>
      </c>
      <c r="J28" s="42">
        <v>498</v>
      </c>
      <c r="K28" s="113">
        <v>23.523854511100609</v>
      </c>
      <c r="L28" s="112">
        <v>216</v>
      </c>
      <c r="M28" s="113">
        <v>43.373493975903607</v>
      </c>
      <c r="N28" s="112">
        <v>282</v>
      </c>
      <c r="O28" s="114">
        <v>56.626506024096393</v>
      </c>
      <c r="Q28" s="42">
        <v>324</v>
      </c>
      <c r="R28" s="113">
        <v>15.304676428908831</v>
      </c>
      <c r="S28" s="112">
        <v>172</v>
      </c>
      <c r="T28" s="113">
        <v>53.086419753086417</v>
      </c>
      <c r="U28" s="112">
        <v>152</v>
      </c>
      <c r="V28" s="114">
        <v>46.913580246913583</v>
      </c>
      <c r="X28" s="42">
        <v>1295</v>
      </c>
      <c r="Y28" s="113">
        <v>61.171469059990557</v>
      </c>
      <c r="Z28" s="112">
        <v>962</v>
      </c>
      <c r="AA28" s="113">
        <v>74.285714285714292</v>
      </c>
      <c r="AB28" s="112">
        <v>333</v>
      </c>
      <c r="AC28" s="114">
        <v>25.714285714285712</v>
      </c>
    </row>
    <row r="29" spans="2:29">
      <c r="B29" s="111" t="s">
        <v>105</v>
      </c>
      <c r="D29" s="42">
        <v>430</v>
      </c>
      <c r="E29" s="112">
        <v>262</v>
      </c>
      <c r="F29" s="113">
        <v>60.930232558139529</v>
      </c>
      <c r="G29" s="112">
        <v>168</v>
      </c>
      <c r="H29" s="114">
        <v>39.069767441860463</v>
      </c>
      <c r="J29" s="42">
        <v>162</v>
      </c>
      <c r="K29" s="113">
        <v>37.674418604651159</v>
      </c>
      <c r="L29" s="112">
        <v>77</v>
      </c>
      <c r="M29" s="113">
        <v>47.530864197530867</v>
      </c>
      <c r="N29" s="112">
        <v>85</v>
      </c>
      <c r="O29" s="114">
        <v>52.469135802469133</v>
      </c>
      <c r="Q29" s="42">
        <v>99</v>
      </c>
      <c r="R29" s="113">
        <v>23.02325581395349</v>
      </c>
      <c r="S29" s="112">
        <v>62</v>
      </c>
      <c r="T29" s="113">
        <v>62.62626262626263</v>
      </c>
      <c r="U29" s="112">
        <v>37</v>
      </c>
      <c r="V29" s="114">
        <v>37.373737373737377</v>
      </c>
      <c r="X29" s="42">
        <v>169</v>
      </c>
      <c r="Y29" s="113">
        <v>39.302325581395351</v>
      </c>
      <c r="Z29" s="112">
        <v>123</v>
      </c>
      <c r="AA29" s="113">
        <v>72.781065088757401</v>
      </c>
      <c r="AB29" s="112">
        <v>46</v>
      </c>
      <c r="AC29" s="114">
        <v>27.218934911242599</v>
      </c>
    </row>
    <row r="30" spans="2:29">
      <c r="B30" s="115" t="s">
        <v>106</v>
      </c>
      <c r="D30" s="44">
        <v>848</v>
      </c>
      <c r="E30" s="116">
        <v>425</v>
      </c>
      <c r="F30" s="117">
        <v>50.117924528301877</v>
      </c>
      <c r="G30" s="116">
        <v>423</v>
      </c>
      <c r="H30" s="118">
        <v>49.882075471698109</v>
      </c>
      <c r="J30" s="44">
        <v>511</v>
      </c>
      <c r="K30" s="117">
        <v>60.259433962264147</v>
      </c>
      <c r="L30" s="116">
        <v>177</v>
      </c>
      <c r="M30" s="117">
        <v>34.637964774951072</v>
      </c>
      <c r="N30" s="116">
        <v>334</v>
      </c>
      <c r="O30" s="118">
        <v>65.362035225048913</v>
      </c>
      <c r="Q30" s="44">
        <v>104</v>
      </c>
      <c r="R30" s="117">
        <v>12.264150943396229</v>
      </c>
      <c r="S30" s="116">
        <v>63</v>
      </c>
      <c r="T30" s="117">
        <v>60.576923076923073</v>
      </c>
      <c r="U30" s="116">
        <v>41</v>
      </c>
      <c r="V30" s="118">
        <v>39.42307692307692</v>
      </c>
      <c r="X30" s="44">
        <v>233</v>
      </c>
      <c r="Y30" s="117">
        <v>27.476415094339622</v>
      </c>
      <c r="Z30" s="116">
        <v>185</v>
      </c>
      <c r="AA30" s="117">
        <v>79.399141630901283</v>
      </c>
      <c r="AB30" s="116">
        <v>48</v>
      </c>
      <c r="AC30" s="118">
        <v>20.600858369098709</v>
      </c>
    </row>
    <row r="31" spans="2:29" ht="8" customHeight="1"/>
    <row r="32" spans="2:29">
      <c r="B32" s="119" t="s">
        <v>49</v>
      </c>
      <c r="D32" s="120">
        <v>456109</v>
      </c>
      <c r="E32" s="121">
        <v>288835</v>
      </c>
      <c r="F32" s="122">
        <v>63.325871666641078</v>
      </c>
      <c r="G32" s="121">
        <v>167274</v>
      </c>
      <c r="H32" s="123">
        <v>36.674128333358922</v>
      </c>
      <c r="J32" s="120">
        <v>117016</v>
      </c>
      <c r="K32" s="122">
        <v>25.65527099881826</v>
      </c>
      <c r="L32" s="121">
        <v>47527</v>
      </c>
      <c r="M32" s="122">
        <v>40.615813222123471</v>
      </c>
      <c r="N32" s="121">
        <v>69489</v>
      </c>
      <c r="O32" s="123">
        <v>59.384186777876522</v>
      </c>
      <c r="Q32" s="120">
        <v>74142</v>
      </c>
      <c r="R32" s="122">
        <v>16.25532493329445</v>
      </c>
      <c r="S32" s="121">
        <v>42116</v>
      </c>
      <c r="T32" s="122">
        <v>56.804510264087817</v>
      </c>
      <c r="U32" s="121">
        <v>32026</v>
      </c>
      <c r="V32" s="123">
        <v>43.195489735912169</v>
      </c>
      <c r="X32" s="120">
        <v>264951</v>
      </c>
      <c r="Y32" s="122">
        <v>58.089404067887287</v>
      </c>
      <c r="Z32" s="121">
        <v>199192</v>
      </c>
      <c r="AA32" s="122">
        <v>75.180693788662808</v>
      </c>
      <c r="AB32" s="121">
        <v>65759</v>
      </c>
      <c r="AC32" s="123">
        <v>24.819306211337189</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232</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216</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230</v>
      </c>
      <c r="L9" s="219" t="s">
        <v>120</v>
      </c>
      <c r="M9" s="211"/>
      <c r="N9" s="219" t="s">
        <v>121</v>
      </c>
      <c r="O9" s="211"/>
      <c r="Q9" s="217" t="s">
        <v>119</v>
      </c>
      <c r="R9" s="233" t="s">
        <v>230</v>
      </c>
      <c r="S9" s="219" t="s">
        <v>120</v>
      </c>
      <c r="T9" s="211"/>
      <c r="U9" s="219" t="s">
        <v>121</v>
      </c>
      <c r="V9" s="211"/>
      <c r="X9" s="217" t="s">
        <v>119</v>
      </c>
      <c r="Y9" s="233" t="s">
        <v>230</v>
      </c>
      <c r="Z9" s="219" t="s">
        <v>120</v>
      </c>
      <c r="AA9" s="211"/>
      <c r="AB9" s="219" t="s">
        <v>121</v>
      </c>
      <c r="AC9" s="211"/>
    </row>
    <row r="10" spans="1:29" ht="37" customHeight="1">
      <c r="B10" s="224"/>
      <c r="D10" s="218"/>
      <c r="E10" s="13" t="s">
        <v>119</v>
      </c>
      <c r="F10" s="25" t="s">
        <v>231</v>
      </c>
      <c r="G10" s="13" t="s">
        <v>119</v>
      </c>
      <c r="H10" s="26" t="s">
        <v>231</v>
      </c>
      <c r="J10" s="218"/>
      <c r="K10" s="220"/>
      <c r="L10" s="13" t="s">
        <v>119</v>
      </c>
      <c r="M10" s="25" t="s">
        <v>231</v>
      </c>
      <c r="N10" s="13" t="s">
        <v>119</v>
      </c>
      <c r="O10" s="26" t="s">
        <v>231</v>
      </c>
      <c r="Q10" s="218"/>
      <c r="R10" s="220"/>
      <c r="S10" s="13" t="s">
        <v>119</v>
      </c>
      <c r="T10" s="25" t="s">
        <v>231</v>
      </c>
      <c r="U10" s="13" t="s">
        <v>119</v>
      </c>
      <c r="V10" s="26" t="s">
        <v>231</v>
      </c>
      <c r="X10" s="218"/>
      <c r="Y10" s="220"/>
      <c r="Z10" s="13" t="s">
        <v>119</v>
      </c>
      <c r="AA10" s="25" t="s">
        <v>231</v>
      </c>
      <c r="AB10" s="13" t="s">
        <v>119</v>
      </c>
      <c r="AC10" s="26" t="s">
        <v>231</v>
      </c>
    </row>
    <row r="11" spans="1:29" ht="4.5" customHeight="1"/>
    <row r="12" spans="1:29">
      <c r="B12" s="107" t="s">
        <v>88</v>
      </c>
      <c r="D12" s="40">
        <v>150344</v>
      </c>
      <c r="E12" s="108">
        <v>93267</v>
      </c>
      <c r="F12" s="109">
        <v>62.035731389347092</v>
      </c>
      <c r="G12" s="108">
        <v>57077</v>
      </c>
      <c r="H12" s="110">
        <v>37.964268610652901</v>
      </c>
      <c r="J12" s="40">
        <v>44476</v>
      </c>
      <c r="K12" s="109">
        <v>29.5828233916884</v>
      </c>
      <c r="L12" s="108">
        <v>17753</v>
      </c>
      <c r="M12" s="109">
        <v>39.915909704110078</v>
      </c>
      <c r="N12" s="108">
        <v>26723</v>
      </c>
      <c r="O12" s="110">
        <v>60.084090295889922</v>
      </c>
      <c r="Q12" s="40">
        <v>31187</v>
      </c>
      <c r="R12" s="109">
        <v>20.743760974831051</v>
      </c>
      <c r="S12" s="108">
        <v>19654</v>
      </c>
      <c r="T12" s="109">
        <v>63.0198480135954</v>
      </c>
      <c r="U12" s="108">
        <v>11533</v>
      </c>
      <c r="V12" s="110">
        <v>36.980151986404593</v>
      </c>
      <c r="X12" s="40">
        <v>74681</v>
      </c>
      <c r="Y12" s="109">
        <v>49.673415633480552</v>
      </c>
      <c r="Z12" s="108">
        <v>55860</v>
      </c>
      <c r="AA12" s="109">
        <v>74.79814142820797</v>
      </c>
      <c r="AB12" s="108">
        <v>18821</v>
      </c>
      <c r="AC12" s="110">
        <v>25.20185857179202</v>
      </c>
    </row>
    <row r="13" spans="1:29">
      <c r="B13" s="111" t="s">
        <v>89</v>
      </c>
      <c r="D13" s="42">
        <v>18234</v>
      </c>
      <c r="E13" s="112">
        <v>11417</v>
      </c>
      <c r="F13" s="113">
        <v>62.613798398596032</v>
      </c>
      <c r="G13" s="112">
        <v>6817</v>
      </c>
      <c r="H13" s="114">
        <v>37.386201601403982</v>
      </c>
      <c r="J13" s="42">
        <v>3857</v>
      </c>
      <c r="K13" s="113">
        <v>21.15279148842821</v>
      </c>
      <c r="L13" s="112">
        <v>1584</v>
      </c>
      <c r="M13" s="113">
        <v>41.068187710655948</v>
      </c>
      <c r="N13" s="112">
        <v>2273</v>
      </c>
      <c r="O13" s="114">
        <v>58.931812289344052</v>
      </c>
      <c r="Q13" s="42">
        <v>3247</v>
      </c>
      <c r="R13" s="113">
        <v>17.80739278271361</v>
      </c>
      <c r="S13" s="112">
        <v>1841</v>
      </c>
      <c r="T13" s="113">
        <v>56.698490914690481</v>
      </c>
      <c r="U13" s="112">
        <v>1406</v>
      </c>
      <c r="V13" s="114">
        <v>43.301509085309512</v>
      </c>
      <c r="X13" s="42">
        <v>11130</v>
      </c>
      <c r="Y13" s="113">
        <v>61.03981572885818</v>
      </c>
      <c r="Z13" s="112">
        <v>7992</v>
      </c>
      <c r="AA13" s="113">
        <v>71.805929919137469</v>
      </c>
      <c r="AB13" s="112">
        <v>3138</v>
      </c>
      <c r="AC13" s="114">
        <v>28.194070080862531</v>
      </c>
    </row>
    <row r="14" spans="1:29">
      <c r="B14" s="111" t="s">
        <v>90</v>
      </c>
      <c r="D14" s="42">
        <v>11248</v>
      </c>
      <c r="E14" s="112">
        <v>7227</v>
      </c>
      <c r="F14" s="113">
        <v>64.251422475106693</v>
      </c>
      <c r="G14" s="112">
        <v>4021</v>
      </c>
      <c r="H14" s="114">
        <v>35.748577524893307</v>
      </c>
      <c r="J14" s="42">
        <v>2747</v>
      </c>
      <c r="K14" s="113">
        <v>24.422119487908962</v>
      </c>
      <c r="L14" s="112">
        <v>1071</v>
      </c>
      <c r="M14" s="113">
        <v>38.987986894794318</v>
      </c>
      <c r="N14" s="112">
        <v>1676</v>
      </c>
      <c r="O14" s="114">
        <v>61.012013105205668</v>
      </c>
      <c r="Q14" s="42">
        <v>2284</v>
      </c>
      <c r="R14" s="113">
        <v>20.305832147937409</v>
      </c>
      <c r="S14" s="112">
        <v>1322</v>
      </c>
      <c r="T14" s="113">
        <v>57.880910683012253</v>
      </c>
      <c r="U14" s="112">
        <v>962</v>
      </c>
      <c r="V14" s="114">
        <v>42.11908931698774</v>
      </c>
      <c r="X14" s="42">
        <v>6217</v>
      </c>
      <c r="Y14" s="113">
        <v>55.272048364153633</v>
      </c>
      <c r="Z14" s="112">
        <v>4834</v>
      </c>
      <c r="AA14" s="113">
        <v>77.754543992279238</v>
      </c>
      <c r="AB14" s="112">
        <v>1383</v>
      </c>
      <c r="AC14" s="114">
        <v>22.245456007720769</v>
      </c>
    </row>
    <row r="15" spans="1:29">
      <c r="B15" s="111" t="s">
        <v>91</v>
      </c>
      <c r="D15" s="42">
        <v>11160</v>
      </c>
      <c r="E15" s="112">
        <v>6535</v>
      </c>
      <c r="F15" s="113">
        <v>58.557347670250891</v>
      </c>
      <c r="G15" s="112">
        <v>4625</v>
      </c>
      <c r="H15" s="114">
        <v>41.442652329749102</v>
      </c>
      <c r="J15" s="42">
        <v>3413</v>
      </c>
      <c r="K15" s="113">
        <v>30.582437275985662</v>
      </c>
      <c r="L15" s="112">
        <v>1312</v>
      </c>
      <c r="M15" s="113">
        <v>38.441254028713743</v>
      </c>
      <c r="N15" s="112">
        <v>2101</v>
      </c>
      <c r="O15" s="114">
        <v>61.558745971286257</v>
      </c>
      <c r="Q15" s="42">
        <v>2259</v>
      </c>
      <c r="R15" s="113">
        <v>20.241935483870972</v>
      </c>
      <c r="S15" s="112">
        <v>1273</v>
      </c>
      <c r="T15" s="113">
        <v>56.35236830455954</v>
      </c>
      <c r="U15" s="112">
        <v>986</v>
      </c>
      <c r="V15" s="114">
        <v>43.64763169544046</v>
      </c>
      <c r="X15" s="42">
        <v>5488</v>
      </c>
      <c r="Y15" s="113">
        <v>49.17562724014337</v>
      </c>
      <c r="Z15" s="112">
        <v>3950</v>
      </c>
      <c r="AA15" s="113">
        <v>71.975218658892132</v>
      </c>
      <c r="AB15" s="112">
        <v>1538</v>
      </c>
      <c r="AC15" s="114">
        <v>28.024781341107879</v>
      </c>
    </row>
    <row r="16" spans="1:29">
      <c r="B16" s="111" t="s">
        <v>92</v>
      </c>
      <c r="D16" s="42">
        <v>27109</v>
      </c>
      <c r="E16" s="112">
        <v>15696</v>
      </c>
      <c r="F16" s="113">
        <v>57.899590541886461</v>
      </c>
      <c r="G16" s="112">
        <v>11413</v>
      </c>
      <c r="H16" s="114">
        <v>42.100409458113539</v>
      </c>
      <c r="J16" s="42">
        <v>9969</v>
      </c>
      <c r="K16" s="113">
        <v>36.773765170238661</v>
      </c>
      <c r="L16" s="112">
        <v>4101</v>
      </c>
      <c r="M16" s="113">
        <v>41.137526331628052</v>
      </c>
      <c r="N16" s="112">
        <v>5868</v>
      </c>
      <c r="O16" s="114">
        <v>58.862473668371948</v>
      </c>
      <c r="Q16" s="42">
        <v>6344</v>
      </c>
      <c r="R16" s="113">
        <v>23.401822273045848</v>
      </c>
      <c r="S16" s="112">
        <v>3844</v>
      </c>
      <c r="T16" s="113">
        <v>60.592686002522058</v>
      </c>
      <c r="U16" s="112">
        <v>2500</v>
      </c>
      <c r="V16" s="114">
        <v>39.407313997477942</v>
      </c>
      <c r="X16" s="42">
        <v>10796</v>
      </c>
      <c r="Y16" s="113">
        <v>39.82441255671548</v>
      </c>
      <c r="Z16" s="112">
        <v>7751</v>
      </c>
      <c r="AA16" s="113">
        <v>71.795109299740645</v>
      </c>
      <c r="AB16" s="112">
        <v>3045</v>
      </c>
      <c r="AC16" s="114">
        <v>28.204890700259359</v>
      </c>
    </row>
    <row r="17" spans="2:29">
      <c r="B17" s="111" t="s">
        <v>93</v>
      </c>
      <c r="D17" s="42">
        <v>8418</v>
      </c>
      <c r="E17" s="112">
        <v>5278</v>
      </c>
      <c r="F17" s="113">
        <v>62.698978379662627</v>
      </c>
      <c r="G17" s="112">
        <v>3140</v>
      </c>
      <c r="H17" s="114">
        <v>37.301021620337373</v>
      </c>
      <c r="J17" s="42">
        <v>2039</v>
      </c>
      <c r="K17" s="113">
        <v>24.22190544072226</v>
      </c>
      <c r="L17" s="112">
        <v>822</v>
      </c>
      <c r="M17" s="113">
        <v>40.313879352623843</v>
      </c>
      <c r="N17" s="112">
        <v>1217</v>
      </c>
      <c r="O17" s="114">
        <v>59.686120647376157</v>
      </c>
      <c r="Q17" s="42">
        <v>1791</v>
      </c>
      <c r="R17" s="113">
        <v>21.27583749109052</v>
      </c>
      <c r="S17" s="112">
        <v>996</v>
      </c>
      <c r="T17" s="113">
        <v>55.611390284757121</v>
      </c>
      <c r="U17" s="112">
        <v>795</v>
      </c>
      <c r="V17" s="114">
        <v>44.388609715242893</v>
      </c>
      <c r="X17" s="42">
        <v>4588</v>
      </c>
      <c r="Y17" s="113">
        <v>54.50225706818722</v>
      </c>
      <c r="Z17" s="112">
        <v>3460</v>
      </c>
      <c r="AA17" s="113">
        <v>75.414123801220583</v>
      </c>
      <c r="AB17" s="112">
        <v>1128</v>
      </c>
      <c r="AC17" s="114">
        <v>24.58587619877942</v>
      </c>
    </row>
    <row r="18" spans="2:29">
      <c r="B18" s="111" t="s">
        <v>94</v>
      </c>
      <c r="D18" s="42">
        <v>42391</v>
      </c>
      <c r="E18" s="112">
        <v>26453</v>
      </c>
      <c r="F18" s="113">
        <v>62.402396735156053</v>
      </c>
      <c r="G18" s="112">
        <v>15938</v>
      </c>
      <c r="H18" s="114">
        <v>37.597603264843947</v>
      </c>
      <c r="J18" s="42">
        <v>9941</v>
      </c>
      <c r="K18" s="113">
        <v>23.450732466797199</v>
      </c>
      <c r="L18" s="112">
        <v>4110</v>
      </c>
      <c r="M18" s="113">
        <v>41.343929182174833</v>
      </c>
      <c r="N18" s="112">
        <v>5831</v>
      </c>
      <c r="O18" s="114">
        <v>58.656070817825167</v>
      </c>
      <c r="Q18" s="42">
        <v>7367</v>
      </c>
      <c r="R18" s="113">
        <v>17.378688872638062</v>
      </c>
      <c r="S18" s="112">
        <v>4085</v>
      </c>
      <c r="T18" s="113">
        <v>55.449979638930373</v>
      </c>
      <c r="U18" s="112">
        <v>3282</v>
      </c>
      <c r="V18" s="114">
        <v>44.550020361069627</v>
      </c>
      <c r="X18" s="42">
        <v>25083</v>
      </c>
      <c r="Y18" s="113">
        <v>59.170578660564743</v>
      </c>
      <c r="Z18" s="112">
        <v>18258</v>
      </c>
      <c r="AA18" s="113">
        <v>72.790336084200462</v>
      </c>
      <c r="AB18" s="112">
        <v>6825</v>
      </c>
      <c r="AC18" s="114">
        <v>27.209663915799549</v>
      </c>
    </row>
    <row r="19" spans="2:29">
      <c r="B19" s="111" t="s">
        <v>95</v>
      </c>
      <c r="D19" s="42">
        <v>26746</v>
      </c>
      <c r="E19" s="112">
        <v>16159</v>
      </c>
      <c r="F19" s="113">
        <v>60.416510880131611</v>
      </c>
      <c r="G19" s="112">
        <v>10587</v>
      </c>
      <c r="H19" s="114">
        <v>39.583489119868389</v>
      </c>
      <c r="J19" s="42">
        <v>6968</v>
      </c>
      <c r="K19" s="113">
        <v>26.052493830853209</v>
      </c>
      <c r="L19" s="112">
        <v>2755</v>
      </c>
      <c r="M19" s="113">
        <v>39.537887485648682</v>
      </c>
      <c r="N19" s="112">
        <v>4213</v>
      </c>
      <c r="O19" s="114">
        <v>60.462112514351318</v>
      </c>
      <c r="Q19" s="42">
        <v>4828</v>
      </c>
      <c r="R19" s="113">
        <v>18.051297390263969</v>
      </c>
      <c r="S19" s="112">
        <v>2780</v>
      </c>
      <c r="T19" s="113">
        <v>57.580778790389402</v>
      </c>
      <c r="U19" s="112">
        <v>2048</v>
      </c>
      <c r="V19" s="114">
        <v>42.419221209610598</v>
      </c>
      <c r="X19" s="42">
        <v>14950</v>
      </c>
      <c r="Y19" s="113">
        <v>55.89620877888283</v>
      </c>
      <c r="Z19" s="112">
        <v>10624</v>
      </c>
      <c r="AA19" s="113">
        <v>71.063545150501668</v>
      </c>
      <c r="AB19" s="112">
        <v>4326</v>
      </c>
      <c r="AC19" s="114">
        <v>28.936454849498329</v>
      </c>
    </row>
    <row r="20" spans="2:29">
      <c r="B20" s="111" t="s">
        <v>96</v>
      </c>
      <c r="D20" s="42">
        <v>98989</v>
      </c>
      <c r="E20" s="112">
        <v>62156</v>
      </c>
      <c r="F20" s="113">
        <v>62.790815141076287</v>
      </c>
      <c r="G20" s="112">
        <v>36833</v>
      </c>
      <c r="H20" s="114">
        <v>37.209184858923713</v>
      </c>
      <c r="J20" s="42">
        <v>23005</v>
      </c>
      <c r="K20" s="113">
        <v>23.23995595470204</v>
      </c>
      <c r="L20" s="112">
        <v>9106</v>
      </c>
      <c r="M20" s="113">
        <v>39.582699413171049</v>
      </c>
      <c r="N20" s="112">
        <v>13899</v>
      </c>
      <c r="O20" s="114">
        <v>60.417300586828951</v>
      </c>
      <c r="Q20" s="42">
        <v>18266</v>
      </c>
      <c r="R20" s="113">
        <v>18.4525553344311</v>
      </c>
      <c r="S20" s="112">
        <v>10406</v>
      </c>
      <c r="T20" s="113">
        <v>56.969232453739181</v>
      </c>
      <c r="U20" s="112">
        <v>7860</v>
      </c>
      <c r="V20" s="114">
        <v>43.030767546260812</v>
      </c>
      <c r="X20" s="42">
        <v>57718</v>
      </c>
      <c r="Y20" s="113">
        <v>58.307488710866863</v>
      </c>
      <c r="Z20" s="112">
        <v>42644</v>
      </c>
      <c r="AA20" s="113">
        <v>73.883363941924529</v>
      </c>
      <c r="AB20" s="112">
        <v>15074</v>
      </c>
      <c r="AC20" s="114">
        <v>26.116636058075471</v>
      </c>
    </row>
    <row r="21" spans="2:29">
      <c r="B21" s="111" t="s">
        <v>97</v>
      </c>
      <c r="D21" s="42">
        <v>69926</v>
      </c>
      <c r="E21" s="112">
        <v>43516</v>
      </c>
      <c r="F21" s="113">
        <v>62.231501873409037</v>
      </c>
      <c r="G21" s="112">
        <v>26410</v>
      </c>
      <c r="H21" s="114">
        <v>37.768498126590963</v>
      </c>
      <c r="J21" s="42">
        <v>17291</v>
      </c>
      <c r="K21" s="113">
        <v>24.72756914452421</v>
      </c>
      <c r="L21" s="112">
        <v>7155</v>
      </c>
      <c r="M21" s="113">
        <v>41.379908622983052</v>
      </c>
      <c r="N21" s="112">
        <v>10136</v>
      </c>
      <c r="O21" s="114">
        <v>58.620091377016948</v>
      </c>
      <c r="Q21" s="42">
        <v>14486</v>
      </c>
      <c r="R21" s="113">
        <v>20.716185682006689</v>
      </c>
      <c r="S21" s="112">
        <v>8526</v>
      </c>
      <c r="T21" s="113">
        <v>58.856827281513183</v>
      </c>
      <c r="U21" s="112">
        <v>5960</v>
      </c>
      <c r="V21" s="114">
        <v>41.143172718486817</v>
      </c>
      <c r="X21" s="42">
        <v>38149</v>
      </c>
      <c r="Y21" s="113">
        <v>54.556245173469101</v>
      </c>
      <c r="Z21" s="112">
        <v>27835</v>
      </c>
      <c r="AA21" s="113">
        <v>72.963904689506933</v>
      </c>
      <c r="AB21" s="112">
        <v>10314</v>
      </c>
      <c r="AC21" s="114">
        <v>27.036095310493071</v>
      </c>
    </row>
    <row r="22" spans="2:29">
      <c r="B22" s="111" t="s">
        <v>98</v>
      </c>
      <c r="D22" s="42">
        <v>12725</v>
      </c>
      <c r="E22" s="112">
        <v>8033</v>
      </c>
      <c r="F22" s="113">
        <v>63.127701375245579</v>
      </c>
      <c r="G22" s="112">
        <v>4692</v>
      </c>
      <c r="H22" s="114">
        <v>36.872298624754421</v>
      </c>
      <c r="J22" s="42">
        <v>3413</v>
      </c>
      <c r="K22" s="113">
        <v>26.821218074656191</v>
      </c>
      <c r="L22" s="112">
        <v>1405</v>
      </c>
      <c r="M22" s="113">
        <v>41.166129504834458</v>
      </c>
      <c r="N22" s="112">
        <v>2008</v>
      </c>
      <c r="O22" s="114">
        <v>58.833870495165542</v>
      </c>
      <c r="Q22" s="42">
        <v>2335</v>
      </c>
      <c r="R22" s="113">
        <v>18.349705304518661</v>
      </c>
      <c r="S22" s="112">
        <v>1357</v>
      </c>
      <c r="T22" s="113">
        <v>58.115631691648822</v>
      </c>
      <c r="U22" s="112">
        <v>978</v>
      </c>
      <c r="V22" s="114">
        <v>41.884368308351178</v>
      </c>
      <c r="X22" s="42">
        <v>6977</v>
      </c>
      <c r="Y22" s="113">
        <v>54.829076620825148</v>
      </c>
      <c r="Z22" s="112">
        <v>5271</v>
      </c>
      <c r="AA22" s="113">
        <v>75.548229898237068</v>
      </c>
      <c r="AB22" s="112">
        <v>1706</v>
      </c>
      <c r="AC22" s="114">
        <v>24.451770101762939</v>
      </c>
    </row>
    <row r="23" spans="2:29">
      <c r="B23" s="111" t="s">
        <v>99</v>
      </c>
      <c r="D23" s="42">
        <v>32590</v>
      </c>
      <c r="E23" s="112">
        <v>20259</v>
      </c>
      <c r="F23" s="113">
        <v>62.163240257747773</v>
      </c>
      <c r="G23" s="112">
        <v>12331</v>
      </c>
      <c r="H23" s="114">
        <v>37.836759742252227</v>
      </c>
      <c r="J23" s="42">
        <v>8572</v>
      </c>
      <c r="K23" s="113">
        <v>26.30254679349494</v>
      </c>
      <c r="L23" s="112">
        <v>3310</v>
      </c>
      <c r="M23" s="113">
        <v>38.614092393840409</v>
      </c>
      <c r="N23" s="112">
        <v>5262</v>
      </c>
      <c r="O23" s="114">
        <v>61.385907606159577</v>
      </c>
      <c r="Q23" s="42">
        <v>5859</v>
      </c>
      <c r="R23" s="113">
        <v>17.9779073335379</v>
      </c>
      <c r="S23" s="112">
        <v>3381</v>
      </c>
      <c r="T23" s="113">
        <v>57.706093189964157</v>
      </c>
      <c r="U23" s="112">
        <v>2478</v>
      </c>
      <c r="V23" s="114">
        <v>42.293906810035843</v>
      </c>
      <c r="X23" s="42">
        <v>18159</v>
      </c>
      <c r="Y23" s="113">
        <v>55.719545872967167</v>
      </c>
      <c r="Z23" s="112">
        <v>13568</v>
      </c>
      <c r="AA23" s="113">
        <v>74.717770802356952</v>
      </c>
      <c r="AB23" s="112">
        <v>4591</v>
      </c>
      <c r="AC23" s="114">
        <v>25.282229197643041</v>
      </c>
    </row>
    <row r="24" spans="2:29">
      <c r="B24" s="111" t="s">
        <v>100</v>
      </c>
      <c r="D24" s="42">
        <v>84365</v>
      </c>
      <c r="E24" s="112">
        <v>53556</v>
      </c>
      <c r="F24" s="113">
        <v>63.481301487583721</v>
      </c>
      <c r="G24" s="112">
        <v>30809</v>
      </c>
      <c r="H24" s="114">
        <v>36.518698512416293</v>
      </c>
      <c r="J24" s="42">
        <v>23412</v>
      </c>
      <c r="K24" s="113">
        <v>27.750844544538609</v>
      </c>
      <c r="L24" s="112">
        <v>10314</v>
      </c>
      <c r="M24" s="113">
        <v>44.054331112250132</v>
      </c>
      <c r="N24" s="112">
        <v>13098</v>
      </c>
      <c r="O24" s="114">
        <v>55.945668887749868</v>
      </c>
      <c r="Q24" s="42">
        <v>15036</v>
      </c>
      <c r="R24" s="113">
        <v>17.822556747466368</v>
      </c>
      <c r="S24" s="112">
        <v>9224</v>
      </c>
      <c r="T24" s="113">
        <v>61.346102686884812</v>
      </c>
      <c r="U24" s="112">
        <v>5812</v>
      </c>
      <c r="V24" s="114">
        <v>38.653897313115188</v>
      </c>
      <c r="X24" s="42">
        <v>45917</v>
      </c>
      <c r="Y24" s="113">
        <v>54.426598707995019</v>
      </c>
      <c r="Z24" s="112">
        <v>34018</v>
      </c>
      <c r="AA24" s="113">
        <v>74.0858505564388</v>
      </c>
      <c r="AB24" s="112">
        <v>11899</v>
      </c>
      <c r="AC24" s="114">
        <v>25.914149443561211</v>
      </c>
    </row>
    <row r="25" spans="2:29">
      <c r="B25" s="111" t="s">
        <v>101</v>
      </c>
      <c r="D25" s="42">
        <v>18895</v>
      </c>
      <c r="E25" s="112">
        <v>10121</v>
      </c>
      <c r="F25" s="113">
        <v>53.564435035723733</v>
      </c>
      <c r="G25" s="112">
        <v>8774</v>
      </c>
      <c r="H25" s="114">
        <v>46.435564964276267</v>
      </c>
      <c r="J25" s="42">
        <v>7877</v>
      </c>
      <c r="K25" s="113">
        <v>41.688277322042858</v>
      </c>
      <c r="L25" s="112">
        <v>2799</v>
      </c>
      <c r="M25" s="113">
        <v>35.533832677415262</v>
      </c>
      <c r="N25" s="112">
        <v>5078</v>
      </c>
      <c r="O25" s="114">
        <v>64.466167322584738</v>
      </c>
      <c r="Q25" s="42">
        <v>3439</v>
      </c>
      <c r="R25" s="113">
        <v>18.200582164593811</v>
      </c>
      <c r="S25" s="112">
        <v>1848</v>
      </c>
      <c r="T25" s="113">
        <v>53.736551323059032</v>
      </c>
      <c r="U25" s="112">
        <v>1591</v>
      </c>
      <c r="V25" s="114">
        <v>46.263448676940968</v>
      </c>
      <c r="X25" s="42">
        <v>7579</v>
      </c>
      <c r="Y25" s="113">
        <v>40.111140513363317</v>
      </c>
      <c r="Z25" s="112">
        <v>5474</v>
      </c>
      <c r="AA25" s="113">
        <v>72.225887320226946</v>
      </c>
      <c r="AB25" s="112">
        <v>2105</v>
      </c>
      <c r="AC25" s="114">
        <v>27.774112679773051</v>
      </c>
    </row>
    <row r="26" spans="2:29">
      <c r="B26" s="111" t="s">
        <v>102</v>
      </c>
      <c r="D26" s="42">
        <v>6526</v>
      </c>
      <c r="E26" s="112">
        <v>4124</v>
      </c>
      <c r="F26" s="113">
        <v>63.193380324854431</v>
      </c>
      <c r="G26" s="112">
        <v>2402</v>
      </c>
      <c r="H26" s="114">
        <v>36.806619675145583</v>
      </c>
      <c r="J26" s="42">
        <v>1189</v>
      </c>
      <c r="K26" s="113">
        <v>18.21942997241802</v>
      </c>
      <c r="L26" s="112">
        <v>448</v>
      </c>
      <c r="M26" s="113">
        <v>37.678721614802363</v>
      </c>
      <c r="N26" s="112">
        <v>741</v>
      </c>
      <c r="O26" s="114">
        <v>62.321278385197637</v>
      </c>
      <c r="Q26" s="42">
        <v>885</v>
      </c>
      <c r="R26" s="113">
        <v>13.56114005516396</v>
      </c>
      <c r="S26" s="112">
        <v>451</v>
      </c>
      <c r="T26" s="113">
        <v>50.960451977401142</v>
      </c>
      <c r="U26" s="112">
        <v>434</v>
      </c>
      <c r="V26" s="114">
        <v>49.039548022598872</v>
      </c>
      <c r="X26" s="42">
        <v>4452</v>
      </c>
      <c r="Y26" s="113">
        <v>68.219429972418027</v>
      </c>
      <c r="Z26" s="112">
        <v>3225</v>
      </c>
      <c r="AA26" s="113">
        <v>72.439353099730468</v>
      </c>
      <c r="AB26" s="112">
        <v>1227</v>
      </c>
      <c r="AC26" s="114">
        <v>27.560646900269539</v>
      </c>
    </row>
    <row r="27" spans="2:29">
      <c r="B27" s="111" t="s">
        <v>103</v>
      </c>
      <c r="D27" s="42">
        <v>24448</v>
      </c>
      <c r="E27" s="112">
        <v>14976</v>
      </c>
      <c r="F27" s="113">
        <v>61.256544502617807</v>
      </c>
      <c r="G27" s="112">
        <v>9472</v>
      </c>
      <c r="H27" s="114">
        <v>38.7434554973822</v>
      </c>
      <c r="J27" s="42">
        <v>5963</v>
      </c>
      <c r="K27" s="113">
        <v>24.390543193717281</v>
      </c>
      <c r="L27" s="112">
        <v>2282</v>
      </c>
      <c r="M27" s="113">
        <v>38.269327519704852</v>
      </c>
      <c r="N27" s="112">
        <v>3681</v>
      </c>
      <c r="O27" s="114">
        <v>61.730672480295148</v>
      </c>
      <c r="Q27" s="42">
        <v>4365</v>
      </c>
      <c r="R27" s="113">
        <v>17.85422120418848</v>
      </c>
      <c r="S27" s="112">
        <v>2375</v>
      </c>
      <c r="T27" s="113">
        <v>54.410080183276058</v>
      </c>
      <c r="U27" s="112">
        <v>1990</v>
      </c>
      <c r="V27" s="114">
        <v>45.589919816723942</v>
      </c>
      <c r="X27" s="42">
        <v>14120</v>
      </c>
      <c r="Y27" s="113">
        <v>57.755235602094253</v>
      </c>
      <c r="Z27" s="112">
        <v>10319</v>
      </c>
      <c r="AA27" s="113">
        <v>73.080736543909353</v>
      </c>
      <c r="AB27" s="112">
        <v>3801</v>
      </c>
      <c r="AC27" s="114">
        <v>26.919263456090651</v>
      </c>
    </row>
    <row r="28" spans="2:29">
      <c r="B28" s="111" t="s">
        <v>104</v>
      </c>
      <c r="D28" s="42">
        <v>4245</v>
      </c>
      <c r="E28" s="112">
        <v>2735</v>
      </c>
      <c r="F28" s="113">
        <v>64.428739693757365</v>
      </c>
      <c r="G28" s="112">
        <v>1510</v>
      </c>
      <c r="H28" s="114">
        <v>35.571260306242642</v>
      </c>
      <c r="J28" s="42">
        <v>691</v>
      </c>
      <c r="K28" s="113">
        <v>16.277974087161368</v>
      </c>
      <c r="L28" s="112">
        <v>270</v>
      </c>
      <c r="M28" s="113">
        <v>39.073806078147612</v>
      </c>
      <c r="N28" s="112">
        <v>421</v>
      </c>
      <c r="O28" s="114">
        <v>60.926193921852388</v>
      </c>
      <c r="Q28" s="42">
        <v>743</v>
      </c>
      <c r="R28" s="113">
        <v>17.502944640753832</v>
      </c>
      <c r="S28" s="112">
        <v>410</v>
      </c>
      <c r="T28" s="113">
        <v>55.181695827725441</v>
      </c>
      <c r="U28" s="112">
        <v>333</v>
      </c>
      <c r="V28" s="114">
        <v>44.818304172274573</v>
      </c>
      <c r="X28" s="42">
        <v>2811</v>
      </c>
      <c r="Y28" s="113">
        <v>66.219081272084807</v>
      </c>
      <c r="Z28" s="112">
        <v>2055</v>
      </c>
      <c r="AA28" s="113">
        <v>73.105656350053366</v>
      </c>
      <c r="AB28" s="112">
        <v>756</v>
      </c>
      <c r="AC28" s="114">
        <v>26.894343649946642</v>
      </c>
    </row>
    <row r="29" spans="2:29">
      <c r="B29" s="111" t="s">
        <v>105</v>
      </c>
      <c r="D29" s="42">
        <v>590</v>
      </c>
      <c r="E29" s="112">
        <v>306</v>
      </c>
      <c r="F29" s="113">
        <v>51.864406779661017</v>
      </c>
      <c r="G29" s="112">
        <v>284</v>
      </c>
      <c r="H29" s="114">
        <v>48.135593220338983</v>
      </c>
      <c r="J29" s="42">
        <v>358</v>
      </c>
      <c r="K29" s="113">
        <v>60.677966101694913</v>
      </c>
      <c r="L29" s="112">
        <v>134</v>
      </c>
      <c r="M29" s="113">
        <v>37.430167597765362</v>
      </c>
      <c r="N29" s="112">
        <v>224</v>
      </c>
      <c r="O29" s="114">
        <v>62.569832402234638</v>
      </c>
      <c r="Q29" s="42">
        <v>76</v>
      </c>
      <c r="R29" s="113">
        <v>12.881355932203389</v>
      </c>
      <c r="S29" s="112">
        <v>51</v>
      </c>
      <c r="T29" s="113">
        <v>67.10526315789474</v>
      </c>
      <c r="U29" s="112">
        <v>25</v>
      </c>
      <c r="V29" s="114">
        <v>32.894736842105267</v>
      </c>
      <c r="X29" s="42">
        <v>156</v>
      </c>
      <c r="Y29" s="113">
        <v>26.440677966101699</v>
      </c>
      <c r="Z29" s="112">
        <v>121</v>
      </c>
      <c r="AA29" s="113">
        <v>77.564102564102569</v>
      </c>
      <c r="AB29" s="112">
        <v>35</v>
      </c>
      <c r="AC29" s="114">
        <v>22.435897435897441</v>
      </c>
    </row>
    <row r="30" spans="2:29">
      <c r="B30" s="115" t="s">
        <v>106</v>
      </c>
      <c r="D30" s="44">
        <v>945</v>
      </c>
      <c r="E30" s="116">
        <v>495</v>
      </c>
      <c r="F30" s="117">
        <v>52.380952380952387</v>
      </c>
      <c r="G30" s="116">
        <v>450</v>
      </c>
      <c r="H30" s="118">
        <v>47.619047619047613</v>
      </c>
      <c r="J30" s="44">
        <v>528</v>
      </c>
      <c r="K30" s="117">
        <v>55.873015873015873</v>
      </c>
      <c r="L30" s="116">
        <v>185</v>
      </c>
      <c r="M30" s="117">
        <v>35.037878787878789</v>
      </c>
      <c r="N30" s="116">
        <v>343</v>
      </c>
      <c r="O30" s="118">
        <v>64.962121212121218</v>
      </c>
      <c r="Q30" s="44">
        <v>157</v>
      </c>
      <c r="R30" s="117">
        <v>16.61375661375661</v>
      </c>
      <c r="S30" s="116">
        <v>107</v>
      </c>
      <c r="T30" s="117">
        <v>68.152866242038215</v>
      </c>
      <c r="U30" s="116">
        <v>50</v>
      </c>
      <c r="V30" s="118">
        <v>31.847133757961782</v>
      </c>
      <c r="X30" s="44">
        <v>260</v>
      </c>
      <c r="Y30" s="117">
        <v>27.513227513227509</v>
      </c>
      <c r="Z30" s="116">
        <v>203</v>
      </c>
      <c r="AA30" s="117">
        <v>78.07692307692308</v>
      </c>
      <c r="AB30" s="116">
        <v>57</v>
      </c>
      <c r="AC30" s="118">
        <v>21.92307692307692</v>
      </c>
    </row>
    <row r="31" spans="2:29" ht="8" customHeight="1"/>
    <row r="32" spans="2:29">
      <c r="B32" s="119" t="s">
        <v>49</v>
      </c>
      <c r="D32" s="120">
        <v>649894</v>
      </c>
      <c r="E32" s="121">
        <v>402309</v>
      </c>
      <c r="F32" s="122">
        <v>61.903787386866163</v>
      </c>
      <c r="G32" s="121">
        <v>247585</v>
      </c>
      <c r="H32" s="123">
        <v>38.096212613133837</v>
      </c>
      <c r="J32" s="120">
        <v>175709</v>
      </c>
      <c r="K32" s="122">
        <v>27.03656288563981</v>
      </c>
      <c r="L32" s="121">
        <v>70916</v>
      </c>
      <c r="M32" s="122">
        <v>40.359913265683602</v>
      </c>
      <c r="N32" s="121">
        <v>104793</v>
      </c>
      <c r="O32" s="123">
        <v>59.640086734316398</v>
      </c>
      <c r="Q32" s="120">
        <v>124954</v>
      </c>
      <c r="R32" s="122">
        <v>19.226827759603879</v>
      </c>
      <c r="S32" s="121">
        <v>73931</v>
      </c>
      <c r="T32" s="122">
        <v>59.166573298974022</v>
      </c>
      <c r="U32" s="121">
        <v>51023</v>
      </c>
      <c r="V32" s="123">
        <v>40.833426701025978</v>
      </c>
      <c r="X32" s="120">
        <v>349231</v>
      </c>
      <c r="Y32" s="122">
        <v>53.736609354756318</v>
      </c>
      <c r="Z32" s="121">
        <v>257462</v>
      </c>
      <c r="AA32" s="122">
        <v>73.722550403601048</v>
      </c>
      <c r="AB32" s="121">
        <v>91769</v>
      </c>
      <c r="AC32" s="123">
        <v>26.277449596398949</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233</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219</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230</v>
      </c>
      <c r="L9" s="219" t="s">
        <v>120</v>
      </c>
      <c r="M9" s="211"/>
      <c r="N9" s="219" t="s">
        <v>121</v>
      </c>
      <c r="O9" s="211"/>
      <c r="Q9" s="217" t="s">
        <v>119</v>
      </c>
      <c r="R9" s="233" t="s">
        <v>230</v>
      </c>
      <c r="S9" s="219" t="s">
        <v>120</v>
      </c>
      <c r="T9" s="211"/>
      <c r="U9" s="219" t="s">
        <v>121</v>
      </c>
      <c r="V9" s="211"/>
      <c r="X9" s="217" t="s">
        <v>119</v>
      </c>
      <c r="Y9" s="233" t="s">
        <v>230</v>
      </c>
      <c r="Z9" s="219" t="s">
        <v>120</v>
      </c>
      <c r="AA9" s="211"/>
      <c r="AB9" s="219" t="s">
        <v>121</v>
      </c>
      <c r="AC9" s="211"/>
    </row>
    <row r="10" spans="1:29" ht="37" customHeight="1">
      <c r="B10" s="224"/>
      <c r="D10" s="218"/>
      <c r="E10" s="13" t="s">
        <v>119</v>
      </c>
      <c r="F10" s="25" t="s">
        <v>231</v>
      </c>
      <c r="G10" s="13" t="s">
        <v>119</v>
      </c>
      <c r="H10" s="26" t="s">
        <v>231</v>
      </c>
      <c r="J10" s="218"/>
      <c r="K10" s="220"/>
      <c r="L10" s="13" t="s">
        <v>119</v>
      </c>
      <c r="M10" s="25" t="s">
        <v>231</v>
      </c>
      <c r="N10" s="13" t="s">
        <v>119</v>
      </c>
      <c r="O10" s="26" t="s">
        <v>231</v>
      </c>
      <c r="Q10" s="218"/>
      <c r="R10" s="220"/>
      <c r="S10" s="13" t="s">
        <v>119</v>
      </c>
      <c r="T10" s="25" t="s">
        <v>231</v>
      </c>
      <c r="U10" s="13" t="s">
        <v>119</v>
      </c>
      <c r="V10" s="26" t="s">
        <v>231</v>
      </c>
      <c r="X10" s="218"/>
      <c r="Y10" s="220"/>
      <c r="Z10" s="13" t="s">
        <v>119</v>
      </c>
      <c r="AA10" s="25" t="s">
        <v>231</v>
      </c>
      <c r="AB10" s="13" t="s">
        <v>119</v>
      </c>
      <c r="AC10" s="26" t="s">
        <v>231</v>
      </c>
    </row>
    <row r="11" spans="1:29" ht="4.5" customHeight="1"/>
    <row r="12" spans="1:29">
      <c r="B12" s="107" t="s">
        <v>88</v>
      </c>
      <c r="D12" s="40">
        <v>117357</v>
      </c>
      <c r="E12" s="108">
        <v>75872</v>
      </c>
      <c r="F12" s="109">
        <v>64.650596044547839</v>
      </c>
      <c r="G12" s="108">
        <v>41485</v>
      </c>
      <c r="H12" s="110">
        <v>35.349403955452168</v>
      </c>
      <c r="J12" s="40">
        <v>25862</v>
      </c>
      <c r="K12" s="109">
        <v>22.037032303143398</v>
      </c>
      <c r="L12" s="108">
        <v>11226</v>
      </c>
      <c r="M12" s="109">
        <v>43.40731575284201</v>
      </c>
      <c r="N12" s="108">
        <v>14636</v>
      </c>
      <c r="O12" s="110">
        <v>56.59268424715799</v>
      </c>
      <c r="Q12" s="40">
        <v>31529</v>
      </c>
      <c r="R12" s="109">
        <v>26.86588784648551</v>
      </c>
      <c r="S12" s="108">
        <v>22481</v>
      </c>
      <c r="T12" s="109">
        <v>71.302610295283714</v>
      </c>
      <c r="U12" s="108">
        <v>9048</v>
      </c>
      <c r="V12" s="110">
        <v>28.69738970471629</v>
      </c>
      <c r="X12" s="40">
        <v>59966</v>
      </c>
      <c r="Y12" s="109">
        <v>51.097079850371088</v>
      </c>
      <c r="Z12" s="108">
        <v>42165</v>
      </c>
      <c r="AA12" s="109">
        <v>70.314845078878037</v>
      </c>
      <c r="AB12" s="108">
        <v>17801</v>
      </c>
      <c r="AC12" s="110">
        <v>29.685154921121971</v>
      </c>
    </row>
    <row r="13" spans="1:29">
      <c r="B13" s="111" t="s">
        <v>89</v>
      </c>
      <c r="D13" s="42">
        <v>18208</v>
      </c>
      <c r="E13" s="112">
        <v>11635</v>
      </c>
      <c r="F13" s="113">
        <v>63.900483304042183</v>
      </c>
      <c r="G13" s="112">
        <v>6573</v>
      </c>
      <c r="H13" s="114">
        <v>36.099516695957817</v>
      </c>
      <c r="J13" s="42">
        <v>3333</v>
      </c>
      <c r="K13" s="113">
        <v>18.305140597539541</v>
      </c>
      <c r="L13" s="112">
        <v>1471</v>
      </c>
      <c r="M13" s="113">
        <v>44.134413441344137</v>
      </c>
      <c r="N13" s="112">
        <v>1862</v>
      </c>
      <c r="O13" s="114">
        <v>55.865586558655863</v>
      </c>
      <c r="Q13" s="42">
        <v>4227</v>
      </c>
      <c r="R13" s="113">
        <v>23.215070298769771</v>
      </c>
      <c r="S13" s="112">
        <v>2696</v>
      </c>
      <c r="T13" s="113">
        <v>63.780458954341142</v>
      </c>
      <c r="U13" s="112">
        <v>1531</v>
      </c>
      <c r="V13" s="114">
        <v>36.219541045658858</v>
      </c>
      <c r="X13" s="42">
        <v>10648</v>
      </c>
      <c r="Y13" s="113">
        <v>58.479789103690678</v>
      </c>
      <c r="Z13" s="112">
        <v>7468</v>
      </c>
      <c r="AA13" s="113">
        <v>70.135236664162278</v>
      </c>
      <c r="AB13" s="112">
        <v>3180</v>
      </c>
      <c r="AC13" s="114">
        <v>29.864763335837718</v>
      </c>
    </row>
    <row r="14" spans="1:29">
      <c r="B14" s="111" t="s">
        <v>90</v>
      </c>
      <c r="D14" s="42">
        <v>16300</v>
      </c>
      <c r="E14" s="112">
        <v>10552</v>
      </c>
      <c r="F14" s="113">
        <v>64.736196319018404</v>
      </c>
      <c r="G14" s="112">
        <v>5748</v>
      </c>
      <c r="H14" s="114">
        <v>35.263803680981603</v>
      </c>
      <c r="J14" s="42">
        <v>3557</v>
      </c>
      <c r="K14" s="113">
        <v>21.822085889570548</v>
      </c>
      <c r="L14" s="112">
        <v>1524</v>
      </c>
      <c r="M14" s="113">
        <v>42.845094180489177</v>
      </c>
      <c r="N14" s="112">
        <v>2033</v>
      </c>
      <c r="O14" s="114">
        <v>57.154905819510823</v>
      </c>
      <c r="Q14" s="42">
        <v>3701</v>
      </c>
      <c r="R14" s="113">
        <v>22.70552147239264</v>
      </c>
      <c r="S14" s="112">
        <v>2203</v>
      </c>
      <c r="T14" s="113">
        <v>59.524452850580921</v>
      </c>
      <c r="U14" s="112">
        <v>1498</v>
      </c>
      <c r="V14" s="114">
        <v>40.475547149419079</v>
      </c>
      <c r="X14" s="42">
        <v>9042</v>
      </c>
      <c r="Y14" s="113">
        <v>55.472392638036808</v>
      </c>
      <c r="Z14" s="112">
        <v>6825</v>
      </c>
      <c r="AA14" s="113">
        <v>75.481088254810885</v>
      </c>
      <c r="AB14" s="112">
        <v>2217</v>
      </c>
      <c r="AC14" s="114">
        <v>24.518911745189119</v>
      </c>
    </row>
    <row r="15" spans="1:29">
      <c r="B15" s="111" t="s">
        <v>91</v>
      </c>
      <c r="D15" s="42">
        <v>15363</v>
      </c>
      <c r="E15" s="112">
        <v>9458</v>
      </c>
      <c r="F15" s="113">
        <v>61.563496712881587</v>
      </c>
      <c r="G15" s="112">
        <v>5905</v>
      </c>
      <c r="H15" s="114">
        <v>38.436503287118398</v>
      </c>
      <c r="J15" s="42">
        <v>4378</v>
      </c>
      <c r="K15" s="113">
        <v>28.497038338866101</v>
      </c>
      <c r="L15" s="112">
        <v>1994</v>
      </c>
      <c r="M15" s="113">
        <v>45.545911375057102</v>
      </c>
      <c r="N15" s="112">
        <v>2384</v>
      </c>
      <c r="O15" s="114">
        <v>54.454088624942898</v>
      </c>
      <c r="Q15" s="42">
        <v>3787</v>
      </c>
      <c r="R15" s="113">
        <v>24.65013343747966</v>
      </c>
      <c r="S15" s="112">
        <v>2370</v>
      </c>
      <c r="T15" s="113">
        <v>62.582519144441513</v>
      </c>
      <c r="U15" s="112">
        <v>1417</v>
      </c>
      <c r="V15" s="114">
        <v>37.417480855558487</v>
      </c>
      <c r="X15" s="42">
        <v>7198</v>
      </c>
      <c r="Y15" s="113">
        <v>46.852828223654242</v>
      </c>
      <c r="Z15" s="112">
        <v>5094</v>
      </c>
      <c r="AA15" s="113">
        <v>70.769658238399558</v>
      </c>
      <c r="AB15" s="112">
        <v>2104</v>
      </c>
      <c r="AC15" s="114">
        <v>29.230341761600439</v>
      </c>
    </row>
    <row r="16" spans="1:29">
      <c r="B16" s="111" t="s">
        <v>92</v>
      </c>
      <c r="D16" s="42">
        <v>22330</v>
      </c>
      <c r="E16" s="112">
        <v>12985</v>
      </c>
      <c r="F16" s="113">
        <v>58.150470219435732</v>
      </c>
      <c r="G16" s="112">
        <v>9345</v>
      </c>
      <c r="H16" s="114">
        <v>41.849529780564268</v>
      </c>
      <c r="J16" s="42">
        <v>8733</v>
      </c>
      <c r="K16" s="113">
        <v>39.108822212270489</v>
      </c>
      <c r="L16" s="112">
        <v>3788</v>
      </c>
      <c r="M16" s="113">
        <v>43.375701362647433</v>
      </c>
      <c r="N16" s="112">
        <v>4945</v>
      </c>
      <c r="O16" s="114">
        <v>56.624298637352567</v>
      </c>
      <c r="Q16" s="42">
        <v>5961</v>
      </c>
      <c r="R16" s="113">
        <v>26.695029108822212</v>
      </c>
      <c r="S16" s="112">
        <v>3830</v>
      </c>
      <c r="T16" s="113">
        <v>64.250964603254488</v>
      </c>
      <c r="U16" s="112">
        <v>2131</v>
      </c>
      <c r="V16" s="114">
        <v>35.749035396745512</v>
      </c>
      <c r="X16" s="42">
        <v>7636</v>
      </c>
      <c r="Y16" s="113">
        <v>34.196148678907299</v>
      </c>
      <c r="Z16" s="112">
        <v>5367</v>
      </c>
      <c r="AA16" s="113">
        <v>70.285489785227867</v>
      </c>
      <c r="AB16" s="112">
        <v>2269</v>
      </c>
      <c r="AC16" s="114">
        <v>29.71451021477213</v>
      </c>
    </row>
    <row r="17" spans="2:29">
      <c r="B17" s="111" t="s">
        <v>93</v>
      </c>
      <c r="D17" s="42">
        <v>5904</v>
      </c>
      <c r="E17" s="112">
        <v>3508</v>
      </c>
      <c r="F17" s="113">
        <v>59.417344173441727</v>
      </c>
      <c r="G17" s="112">
        <v>2396</v>
      </c>
      <c r="H17" s="114">
        <v>40.582655826558273</v>
      </c>
      <c r="J17" s="42">
        <v>1699</v>
      </c>
      <c r="K17" s="113">
        <v>28.777100271002709</v>
      </c>
      <c r="L17" s="112">
        <v>722</v>
      </c>
      <c r="M17" s="113">
        <v>42.495585638610947</v>
      </c>
      <c r="N17" s="112">
        <v>977</v>
      </c>
      <c r="O17" s="114">
        <v>57.504414361389053</v>
      </c>
      <c r="Q17" s="42">
        <v>1386</v>
      </c>
      <c r="R17" s="113">
        <v>23.475609756097558</v>
      </c>
      <c r="S17" s="112">
        <v>787</v>
      </c>
      <c r="T17" s="113">
        <v>56.78210678210678</v>
      </c>
      <c r="U17" s="112">
        <v>599</v>
      </c>
      <c r="V17" s="114">
        <v>43.217893217893213</v>
      </c>
      <c r="X17" s="42">
        <v>2819</v>
      </c>
      <c r="Y17" s="113">
        <v>47.747289972899729</v>
      </c>
      <c r="Z17" s="112">
        <v>1999</v>
      </c>
      <c r="AA17" s="113">
        <v>70.911670805250097</v>
      </c>
      <c r="AB17" s="112">
        <v>820</v>
      </c>
      <c r="AC17" s="114">
        <v>29.08832919474991</v>
      </c>
    </row>
    <row r="18" spans="2:29">
      <c r="B18" s="111" t="s">
        <v>94</v>
      </c>
      <c r="D18" s="42">
        <v>51693</v>
      </c>
      <c r="E18" s="112">
        <v>32244</v>
      </c>
      <c r="F18" s="113">
        <v>62.3759503220939</v>
      </c>
      <c r="G18" s="112">
        <v>19449</v>
      </c>
      <c r="H18" s="114">
        <v>37.6240496779061</v>
      </c>
      <c r="J18" s="42">
        <v>10171</v>
      </c>
      <c r="K18" s="113">
        <v>19.675778151780701</v>
      </c>
      <c r="L18" s="112">
        <v>4360</v>
      </c>
      <c r="M18" s="113">
        <v>42.86697473208141</v>
      </c>
      <c r="N18" s="112">
        <v>5811</v>
      </c>
      <c r="O18" s="114">
        <v>57.13302526791859</v>
      </c>
      <c r="Q18" s="42">
        <v>10018</v>
      </c>
      <c r="R18" s="113">
        <v>19.379799972917031</v>
      </c>
      <c r="S18" s="112">
        <v>5723</v>
      </c>
      <c r="T18" s="113">
        <v>57.127171092034331</v>
      </c>
      <c r="U18" s="112">
        <v>4295</v>
      </c>
      <c r="V18" s="114">
        <v>42.872828907965662</v>
      </c>
      <c r="X18" s="42">
        <v>31504</v>
      </c>
      <c r="Y18" s="113">
        <v>60.944421875302268</v>
      </c>
      <c r="Z18" s="112">
        <v>22161</v>
      </c>
      <c r="AA18" s="113">
        <v>70.343448450990351</v>
      </c>
      <c r="AB18" s="112">
        <v>9343</v>
      </c>
      <c r="AC18" s="114">
        <v>29.656551549009649</v>
      </c>
    </row>
    <row r="19" spans="2:29">
      <c r="B19" s="111" t="s">
        <v>95</v>
      </c>
      <c r="D19" s="42">
        <v>30769</v>
      </c>
      <c r="E19" s="112">
        <v>19754</v>
      </c>
      <c r="F19" s="113">
        <v>64.200981507361305</v>
      </c>
      <c r="G19" s="112">
        <v>11015</v>
      </c>
      <c r="H19" s="114">
        <v>35.799018492638687</v>
      </c>
      <c r="J19" s="42">
        <v>6274</v>
      </c>
      <c r="K19" s="113">
        <v>20.390652929896969</v>
      </c>
      <c r="L19" s="112">
        <v>2686</v>
      </c>
      <c r="M19" s="113">
        <v>42.811603442779727</v>
      </c>
      <c r="N19" s="112">
        <v>3588</v>
      </c>
      <c r="O19" s="114">
        <v>57.18839655722028</v>
      </c>
      <c r="Q19" s="42">
        <v>6729</v>
      </c>
      <c r="R19" s="113">
        <v>21.869414020605159</v>
      </c>
      <c r="S19" s="112">
        <v>4401</v>
      </c>
      <c r="T19" s="113">
        <v>65.403477485510479</v>
      </c>
      <c r="U19" s="112">
        <v>2328</v>
      </c>
      <c r="V19" s="114">
        <v>34.596522514489521</v>
      </c>
      <c r="X19" s="42">
        <v>17766</v>
      </c>
      <c r="Y19" s="113">
        <v>57.739933049497871</v>
      </c>
      <c r="Z19" s="112">
        <v>12667</v>
      </c>
      <c r="AA19" s="113">
        <v>71.299110660812786</v>
      </c>
      <c r="AB19" s="112">
        <v>5099</v>
      </c>
      <c r="AC19" s="114">
        <v>28.70088933918721</v>
      </c>
    </row>
    <row r="20" spans="2:29">
      <c r="B20" s="111" t="s">
        <v>96</v>
      </c>
      <c r="D20" s="42">
        <v>113050</v>
      </c>
      <c r="E20" s="112">
        <v>70635</v>
      </c>
      <c r="F20" s="113">
        <v>62.481203007518793</v>
      </c>
      <c r="G20" s="112">
        <v>42415</v>
      </c>
      <c r="H20" s="114">
        <v>37.518796992481199</v>
      </c>
      <c r="J20" s="42">
        <v>32015</v>
      </c>
      <c r="K20" s="113">
        <v>28.319327731092439</v>
      </c>
      <c r="L20" s="112">
        <v>14176</v>
      </c>
      <c r="M20" s="113">
        <v>44.279244104326096</v>
      </c>
      <c r="N20" s="112">
        <v>17839</v>
      </c>
      <c r="O20" s="114">
        <v>55.720755895673904</v>
      </c>
      <c r="Q20" s="42">
        <v>25960</v>
      </c>
      <c r="R20" s="113">
        <v>22.96329057938965</v>
      </c>
      <c r="S20" s="112">
        <v>16684</v>
      </c>
      <c r="T20" s="113">
        <v>64.268104776579349</v>
      </c>
      <c r="U20" s="112">
        <v>9276</v>
      </c>
      <c r="V20" s="114">
        <v>35.731895223420644</v>
      </c>
      <c r="X20" s="42">
        <v>55075</v>
      </c>
      <c r="Y20" s="113">
        <v>48.717381689517907</v>
      </c>
      <c r="Z20" s="112">
        <v>39775</v>
      </c>
      <c r="AA20" s="113">
        <v>72.219700408533811</v>
      </c>
      <c r="AB20" s="112">
        <v>15300</v>
      </c>
      <c r="AC20" s="114">
        <v>27.780299591466189</v>
      </c>
    </row>
    <row r="21" spans="2:29">
      <c r="B21" s="111" t="s">
        <v>97</v>
      </c>
      <c r="D21" s="42">
        <v>65489</v>
      </c>
      <c r="E21" s="112">
        <v>39782</v>
      </c>
      <c r="F21" s="113">
        <v>60.746079494266212</v>
      </c>
      <c r="G21" s="112">
        <v>25707</v>
      </c>
      <c r="H21" s="114">
        <v>39.253920505733788</v>
      </c>
      <c r="J21" s="42">
        <v>19572</v>
      </c>
      <c r="K21" s="113">
        <v>29.885935042526221</v>
      </c>
      <c r="L21" s="112">
        <v>7728</v>
      </c>
      <c r="M21" s="113">
        <v>39.484978540772531</v>
      </c>
      <c r="N21" s="112">
        <v>11844</v>
      </c>
      <c r="O21" s="114">
        <v>60.515021459227469</v>
      </c>
      <c r="Q21" s="42">
        <v>14990</v>
      </c>
      <c r="R21" s="113">
        <v>22.889340194536491</v>
      </c>
      <c r="S21" s="112">
        <v>9759</v>
      </c>
      <c r="T21" s="113">
        <v>65.103402268178783</v>
      </c>
      <c r="U21" s="112">
        <v>5231</v>
      </c>
      <c r="V21" s="114">
        <v>34.896597731821217</v>
      </c>
      <c r="X21" s="42">
        <v>30927</v>
      </c>
      <c r="Y21" s="113">
        <v>47.224724762937292</v>
      </c>
      <c r="Z21" s="112">
        <v>22295</v>
      </c>
      <c r="AA21" s="113">
        <v>72.089113072719641</v>
      </c>
      <c r="AB21" s="112">
        <v>8632</v>
      </c>
      <c r="AC21" s="114">
        <v>27.910886927280369</v>
      </c>
    </row>
    <row r="22" spans="2:29">
      <c r="B22" s="111" t="s">
        <v>98</v>
      </c>
      <c r="D22" s="42">
        <v>12556</v>
      </c>
      <c r="E22" s="112">
        <v>7928</v>
      </c>
      <c r="F22" s="113">
        <v>63.141127747690348</v>
      </c>
      <c r="G22" s="112">
        <v>4628</v>
      </c>
      <c r="H22" s="114">
        <v>36.858872252309652</v>
      </c>
      <c r="J22" s="42">
        <v>3508</v>
      </c>
      <c r="K22" s="113">
        <v>27.93883402357439</v>
      </c>
      <c r="L22" s="112">
        <v>1489</v>
      </c>
      <c r="M22" s="113">
        <v>42.445838084378558</v>
      </c>
      <c r="N22" s="112">
        <v>2019</v>
      </c>
      <c r="O22" s="114">
        <v>57.554161915621442</v>
      </c>
      <c r="Q22" s="42">
        <v>2708</v>
      </c>
      <c r="R22" s="113">
        <v>21.567378145906339</v>
      </c>
      <c r="S22" s="112">
        <v>1760</v>
      </c>
      <c r="T22" s="113">
        <v>64.992614475627775</v>
      </c>
      <c r="U22" s="112">
        <v>948</v>
      </c>
      <c r="V22" s="114">
        <v>35.007385524372232</v>
      </c>
      <c r="X22" s="42">
        <v>6340</v>
      </c>
      <c r="Y22" s="113">
        <v>50.493787830519267</v>
      </c>
      <c r="Z22" s="112">
        <v>4679</v>
      </c>
      <c r="AA22" s="113">
        <v>73.801261829653001</v>
      </c>
      <c r="AB22" s="112">
        <v>1661</v>
      </c>
      <c r="AC22" s="114">
        <v>26.198738170346999</v>
      </c>
    </row>
    <row r="23" spans="2:29">
      <c r="B23" s="111" t="s">
        <v>99</v>
      </c>
      <c r="D23" s="42">
        <v>36944</v>
      </c>
      <c r="E23" s="112">
        <v>21588</v>
      </c>
      <c r="F23" s="113">
        <v>58.43438718059766</v>
      </c>
      <c r="G23" s="112">
        <v>15356</v>
      </c>
      <c r="H23" s="114">
        <v>41.56561281940234</v>
      </c>
      <c r="J23" s="42">
        <v>11669</v>
      </c>
      <c r="K23" s="113">
        <v>31.58564313555652</v>
      </c>
      <c r="L23" s="112">
        <v>4393</v>
      </c>
      <c r="M23" s="113">
        <v>37.646756363013111</v>
      </c>
      <c r="N23" s="112">
        <v>7276</v>
      </c>
      <c r="O23" s="114">
        <v>62.353243636986889</v>
      </c>
      <c r="Q23" s="42">
        <v>7050</v>
      </c>
      <c r="R23" s="113">
        <v>19.082936336076219</v>
      </c>
      <c r="S23" s="112">
        <v>4159</v>
      </c>
      <c r="T23" s="113">
        <v>58.99290780141844</v>
      </c>
      <c r="U23" s="112">
        <v>2891</v>
      </c>
      <c r="V23" s="114">
        <v>41.00709219858156</v>
      </c>
      <c r="X23" s="42">
        <v>18225</v>
      </c>
      <c r="Y23" s="113">
        <v>49.331420528367261</v>
      </c>
      <c r="Z23" s="112">
        <v>13036</v>
      </c>
      <c r="AA23" s="113">
        <v>71.528120713305896</v>
      </c>
      <c r="AB23" s="112">
        <v>5189</v>
      </c>
      <c r="AC23" s="114">
        <v>28.471879286694101</v>
      </c>
    </row>
    <row r="24" spans="2:29">
      <c r="B24" s="111" t="s">
        <v>100</v>
      </c>
      <c r="D24" s="42">
        <v>66126</v>
      </c>
      <c r="E24" s="112">
        <v>42928</v>
      </c>
      <c r="F24" s="113">
        <v>64.918488945346766</v>
      </c>
      <c r="G24" s="112">
        <v>23198</v>
      </c>
      <c r="H24" s="114">
        <v>35.081511054653227</v>
      </c>
      <c r="J24" s="42">
        <v>16298</v>
      </c>
      <c r="K24" s="113">
        <v>24.646886247466959</v>
      </c>
      <c r="L24" s="112">
        <v>7390</v>
      </c>
      <c r="M24" s="113">
        <v>45.342986869554537</v>
      </c>
      <c r="N24" s="112">
        <v>8908</v>
      </c>
      <c r="O24" s="114">
        <v>54.657013130445463</v>
      </c>
      <c r="Q24" s="42">
        <v>14495</v>
      </c>
      <c r="R24" s="113">
        <v>21.920273417415238</v>
      </c>
      <c r="S24" s="112">
        <v>9787</v>
      </c>
      <c r="T24" s="113">
        <v>67.51983442566403</v>
      </c>
      <c r="U24" s="112">
        <v>4708</v>
      </c>
      <c r="V24" s="114">
        <v>32.480165574335977</v>
      </c>
      <c r="X24" s="42">
        <v>35333</v>
      </c>
      <c r="Y24" s="113">
        <v>53.432840335117803</v>
      </c>
      <c r="Z24" s="112">
        <v>25751</v>
      </c>
      <c r="AA24" s="113">
        <v>72.880876234681452</v>
      </c>
      <c r="AB24" s="112">
        <v>9582</v>
      </c>
      <c r="AC24" s="114">
        <v>27.119123765318541</v>
      </c>
    </row>
    <row r="25" spans="2:29">
      <c r="B25" s="111" t="s">
        <v>101</v>
      </c>
      <c r="D25" s="42">
        <v>17869</v>
      </c>
      <c r="E25" s="112">
        <v>10992</v>
      </c>
      <c r="F25" s="113">
        <v>61.514354468632817</v>
      </c>
      <c r="G25" s="112">
        <v>6877</v>
      </c>
      <c r="H25" s="114">
        <v>38.485645531367183</v>
      </c>
      <c r="J25" s="42">
        <v>4937</v>
      </c>
      <c r="K25" s="113">
        <v>27.628854440651409</v>
      </c>
      <c r="L25" s="112">
        <v>1911</v>
      </c>
      <c r="M25" s="113">
        <v>38.707717237188582</v>
      </c>
      <c r="N25" s="112">
        <v>3026</v>
      </c>
      <c r="O25" s="114">
        <v>61.292282762811418</v>
      </c>
      <c r="Q25" s="42">
        <v>4437</v>
      </c>
      <c r="R25" s="113">
        <v>24.83071240696178</v>
      </c>
      <c r="S25" s="112">
        <v>3033</v>
      </c>
      <c r="T25" s="113">
        <v>68.356997971602425</v>
      </c>
      <c r="U25" s="112">
        <v>1404</v>
      </c>
      <c r="V25" s="114">
        <v>31.643002028397561</v>
      </c>
      <c r="X25" s="42">
        <v>8495</v>
      </c>
      <c r="Y25" s="113">
        <v>47.540433152386811</v>
      </c>
      <c r="Z25" s="112">
        <v>6048</v>
      </c>
      <c r="AA25" s="113">
        <v>71.194820482636842</v>
      </c>
      <c r="AB25" s="112">
        <v>2447</v>
      </c>
      <c r="AC25" s="114">
        <v>28.80517951736315</v>
      </c>
    </row>
    <row r="26" spans="2:29">
      <c r="B26" s="111" t="s">
        <v>102</v>
      </c>
      <c r="D26" s="42">
        <v>7719</v>
      </c>
      <c r="E26" s="112">
        <v>4716</v>
      </c>
      <c r="F26" s="113">
        <v>61.09599689078896</v>
      </c>
      <c r="G26" s="112">
        <v>3003</v>
      </c>
      <c r="H26" s="114">
        <v>38.90400310921104</v>
      </c>
      <c r="J26" s="42">
        <v>1754</v>
      </c>
      <c r="K26" s="113">
        <v>22.723150667184871</v>
      </c>
      <c r="L26" s="112">
        <v>726</v>
      </c>
      <c r="M26" s="113">
        <v>41.391106043329543</v>
      </c>
      <c r="N26" s="112">
        <v>1028</v>
      </c>
      <c r="O26" s="114">
        <v>58.608893956670471</v>
      </c>
      <c r="Q26" s="42">
        <v>1515</v>
      </c>
      <c r="R26" s="113">
        <v>19.626894675476098</v>
      </c>
      <c r="S26" s="112">
        <v>853</v>
      </c>
      <c r="T26" s="113">
        <v>56.303630363036312</v>
      </c>
      <c r="U26" s="112">
        <v>662</v>
      </c>
      <c r="V26" s="114">
        <v>43.696369636963688</v>
      </c>
      <c r="X26" s="42">
        <v>4450</v>
      </c>
      <c r="Y26" s="113">
        <v>57.64995465733903</v>
      </c>
      <c r="Z26" s="112">
        <v>3137</v>
      </c>
      <c r="AA26" s="113">
        <v>70.49438202247191</v>
      </c>
      <c r="AB26" s="112">
        <v>1313</v>
      </c>
      <c r="AC26" s="114">
        <v>29.50561797752809</v>
      </c>
    </row>
    <row r="27" spans="2:29">
      <c r="B27" s="111" t="s">
        <v>103</v>
      </c>
      <c r="D27" s="42">
        <v>33517</v>
      </c>
      <c r="E27" s="112">
        <v>19775</v>
      </c>
      <c r="F27" s="113">
        <v>58.999910493182561</v>
      </c>
      <c r="G27" s="112">
        <v>13742</v>
      </c>
      <c r="H27" s="114">
        <v>41.000089506817439</v>
      </c>
      <c r="J27" s="42">
        <v>9253</v>
      </c>
      <c r="K27" s="113">
        <v>27.606886057821409</v>
      </c>
      <c r="L27" s="112">
        <v>3564</v>
      </c>
      <c r="M27" s="113">
        <v>38.517237652653193</v>
      </c>
      <c r="N27" s="112">
        <v>5689</v>
      </c>
      <c r="O27" s="114">
        <v>61.482762347346807</v>
      </c>
      <c r="Q27" s="42">
        <v>6777</v>
      </c>
      <c r="R27" s="113">
        <v>20.219590058776149</v>
      </c>
      <c r="S27" s="112">
        <v>3792</v>
      </c>
      <c r="T27" s="113">
        <v>55.953961930057552</v>
      </c>
      <c r="U27" s="112">
        <v>2985</v>
      </c>
      <c r="V27" s="114">
        <v>44.046038069942448</v>
      </c>
      <c r="X27" s="42">
        <v>17487</v>
      </c>
      <c r="Y27" s="113">
        <v>52.173523883402453</v>
      </c>
      <c r="Z27" s="112">
        <v>12419</v>
      </c>
      <c r="AA27" s="113">
        <v>71.018470864070451</v>
      </c>
      <c r="AB27" s="112">
        <v>5068</v>
      </c>
      <c r="AC27" s="114">
        <v>28.981529135929549</v>
      </c>
    </row>
    <row r="28" spans="2:29">
      <c r="B28" s="111" t="s">
        <v>104</v>
      </c>
      <c r="D28" s="42">
        <v>3370</v>
      </c>
      <c r="E28" s="112">
        <v>2271</v>
      </c>
      <c r="F28" s="113">
        <v>67.388724035608305</v>
      </c>
      <c r="G28" s="112">
        <v>1099</v>
      </c>
      <c r="H28" s="114">
        <v>32.611275964391687</v>
      </c>
      <c r="J28" s="42">
        <v>411</v>
      </c>
      <c r="K28" s="113">
        <v>12.19584569732938</v>
      </c>
      <c r="L28" s="112">
        <v>190</v>
      </c>
      <c r="M28" s="113">
        <v>46.228710462287097</v>
      </c>
      <c r="N28" s="112">
        <v>221</v>
      </c>
      <c r="O28" s="114">
        <v>53.771289537712903</v>
      </c>
      <c r="Q28" s="42">
        <v>694</v>
      </c>
      <c r="R28" s="113">
        <v>20.593471810089021</v>
      </c>
      <c r="S28" s="112">
        <v>443</v>
      </c>
      <c r="T28" s="113">
        <v>63.8328530259366</v>
      </c>
      <c r="U28" s="112">
        <v>251</v>
      </c>
      <c r="V28" s="114">
        <v>36.1671469740634</v>
      </c>
      <c r="X28" s="42">
        <v>2265</v>
      </c>
      <c r="Y28" s="113">
        <v>67.210682492581597</v>
      </c>
      <c r="Z28" s="112">
        <v>1638</v>
      </c>
      <c r="AA28" s="113">
        <v>72.317880794701978</v>
      </c>
      <c r="AB28" s="112">
        <v>627</v>
      </c>
      <c r="AC28" s="114">
        <v>27.682119205298012</v>
      </c>
    </row>
    <row r="29" spans="2:29">
      <c r="B29" s="111" t="s">
        <v>105</v>
      </c>
      <c r="D29" s="42">
        <v>652</v>
      </c>
      <c r="E29" s="112">
        <v>319</v>
      </c>
      <c r="F29" s="113">
        <v>48.926380368098158</v>
      </c>
      <c r="G29" s="112">
        <v>333</v>
      </c>
      <c r="H29" s="114">
        <v>51.073619631901849</v>
      </c>
      <c r="J29" s="42">
        <v>394</v>
      </c>
      <c r="K29" s="113">
        <v>60.429447852760731</v>
      </c>
      <c r="L29" s="112">
        <v>136</v>
      </c>
      <c r="M29" s="113">
        <v>34.517766497461928</v>
      </c>
      <c r="N29" s="112">
        <v>258</v>
      </c>
      <c r="O29" s="114">
        <v>65.482233502538065</v>
      </c>
      <c r="Q29" s="42">
        <v>100</v>
      </c>
      <c r="R29" s="113">
        <v>15.337423312883439</v>
      </c>
      <c r="S29" s="112">
        <v>70</v>
      </c>
      <c r="T29" s="113">
        <v>70</v>
      </c>
      <c r="U29" s="112">
        <v>30</v>
      </c>
      <c r="V29" s="114">
        <v>30</v>
      </c>
      <c r="X29" s="42">
        <v>158</v>
      </c>
      <c r="Y29" s="113">
        <v>24.233128834355831</v>
      </c>
      <c r="Z29" s="112">
        <v>113</v>
      </c>
      <c r="AA29" s="113">
        <v>71.51898734177216</v>
      </c>
      <c r="AB29" s="112">
        <v>45</v>
      </c>
      <c r="AC29" s="114">
        <v>28.481012658227851</v>
      </c>
    </row>
    <row r="30" spans="2:29">
      <c r="B30" s="115" t="s">
        <v>106</v>
      </c>
      <c r="D30" s="44">
        <v>638</v>
      </c>
      <c r="E30" s="116">
        <v>384</v>
      </c>
      <c r="F30" s="117">
        <v>60.188087774294672</v>
      </c>
      <c r="G30" s="116">
        <v>254</v>
      </c>
      <c r="H30" s="118">
        <v>39.811912225705328</v>
      </c>
      <c r="J30" s="44">
        <v>297</v>
      </c>
      <c r="K30" s="117">
        <v>46.551724137931032</v>
      </c>
      <c r="L30" s="116">
        <v>118</v>
      </c>
      <c r="M30" s="117">
        <v>39.73063973063973</v>
      </c>
      <c r="N30" s="116">
        <v>179</v>
      </c>
      <c r="O30" s="118">
        <v>60.26936026936027</v>
      </c>
      <c r="Q30" s="44">
        <v>144</v>
      </c>
      <c r="R30" s="117">
        <v>22.570532915360499</v>
      </c>
      <c r="S30" s="116">
        <v>104</v>
      </c>
      <c r="T30" s="117">
        <v>72.222222222222214</v>
      </c>
      <c r="U30" s="116">
        <v>40</v>
      </c>
      <c r="V30" s="118">
        <v>27.777777777777779</v>
      </c>
      <c r="X30" s="44">
        <v>197</v>
      </c>
      <c r="Y30" s="117">
        <v>30.877742946708469</v>
      </c>
      <c r="Z30" s="116">
        <v>162</v>
      </c>
      <c r="AA30" s="117">
        <v>82.233502538071065</v>
      </c>
      <c r="AB30" s="116">
        <v>35</v>
      </c>
      <c r="AC30" s="118">
        <v>17.766497461928939</v>
      </c>
    </row>
    <row r="31" spans="2:29" ht="8" customHeight="1"/>
    <row r="32" spans="2:29">
      <c r="B32" s="119" t="s">
        <v>49</v>
      </c>
      <c r="D32" s="120">
        <v>635854</v>
      </c>
      <c r="E32" s="121">
        <v>397326</v>
      </c>
      <c r="F32" s="122">
        <v>62.486986006221557</v>
      </c>
      <c r="G32" s="121">
        <v>238528</v>
      </c>
      <c r="H32" s="123">
        <v>37.513013993778443</v>
      </c>
      <c r="J32" s="120">
        <v>164115</v>
      </c>
      <c r="K32" s="122">
        <v>25.810170259210452</v>
      </c>
      <c r="L32" s="121">
        <v>69592</v>
      </c>
      <c r="M32" s="122">
        <v>42.404411540687931</v>
      </c>
      <c r="N32" s="121">
        <v>94523</v>
      </c>
      <c r="O32" s="123">
        <v>57.595588459312062</v>
      </c>
      <c r="Q32" s="120">
        <v>146208</v>
      </c>
      <c r="R32" s="122">
        <v>22.99395773243543</v>
      </c>
      <c r="S32" s="121">
        <v>94935</v>
      </c>
      <c r="T32" s="122">
        <v>64.931467498358515</v>
      </c>
      <c r="U32" s="121">
        <v>51273</v>
      </c>
      <c r="V32" s="123">
        <v>35.068532501641499</v>
      </c>
      <c r="X32" s="120">
        <v>325531</v>
      </c>
      <c r="Y32" s="122">
        <v>51.195872008354122</v>
      </c>
      <c r="Z32" s="121">
        <v>232799</v>
      </c>
      <c r="AA32" s="122">
        <v>71.513619286642438</v>
      </c>
      <c r="AB32" s="121">
        <v>92732</v>
      </c>
      <c r="AC32" s="123">
        <v>28.486380713357558</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N34"/>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5.54296875" customWidth="1"/>
    <col min="5" max="5" width="8.08984375" customWidth="1"/>
    <col min="6" max="6" width="0.36328125" customWidth="1"/>
    <col min="7" max="7" width="15.54296875" customWidth="1"/>
    <col min="8" max="8" width="8.08984375" customWidth="1"/>
    <col min="9" max="9" width="0.36328125" customWidth="1"/>
    <col min="10" max="10" width="15.54296875" customWidth="1"/>
    <col min="11" max="11" width="8.08984375" customWidth="1"/>
    <col min="12" max="12" width="0.36328125" customWidth="1"/>
    <col min="13" max="13" width="15.54296875" customWidth="1"/>
    <col min="14" max="14" width="8.08984375" customWidth="1"/>
  </cols>
  <sheetData>
    <row r="1" spans="1:14" ht="14.5" customHeight="1"/>
    <row r="2" spans="1:14" ht="52.5" customHeight="1"/>
    <row r="3" spans="1:14" ht="4.5" customHeight="1"/>
    <row r="4" spans="1:14" ht="17" customHeight="1">
      <c r="A4" s="201" t="s">
        <v>234</v>
      </c>
      <c r="B4" s="202"/>
      <c r="C4" s="202"/>
      <c r="D4" s="202"/>
      <c r="E4" s="202"/>
      <c r="F4" s="202"/>
      <c r="G4" s="202"/>
      <c r="H4" s="202"/>
      <c r="I4" s="202"/>
      <c r="J4" s="202"/>
      <c r="K4" s="202"/>
      <c r="L4" s="202"/>
      <c r="M4" s="202"/>
      <c r="N4" s="202"/>
    </row>
    <row r="5" spans="1:14" ht="17" customHeight="1">
      <c r="B5" s="203" t="s">
        <v>113</v>
      </c>
      <c r="C5" s="202"/>
      <c r="D5" s="202"/>
      <c r="E5" s="202"/>
      <c r="F5" s="202"/>
      <c r="G5" s="202"/>
      <c r="H5" s="202"/>
      <c r="I5" s="202"/>
      <c r="J5" s="202"/>
      <c r="K5" s="202"/>
      <c r="L5" s="202"/>
      <c r="M5" s="202"/>
      <c r="N5" s="202"/>
    </row>
    <row r="6" spans="1:14" ht="6" customHeight="1"/>
    <row r="7" spans="1:14" ht="13" customHeight="1">
      <c r="B7" s="241" t="s">
        <v>114</v>
      </c>
      <c r="D7" s="252" t="s">
        <v>204</v>
      </c>
      <c r="E7" s="216"/>
      <c r="G7" s="239"/>
      <c r="H7" s="216"/>
      <c r="J7" s="239"/>
      <c r="K7" s="216"/>
      <c r="M7" s="239"/>
      <c r="N7" s="216"/>
    </row>
    <row r="8" spans="1:14" ht="34" customHeight="1">
      <c r="B8" s="223"/>
      <c r="D8" s="226"/>
      <c r="E8" s="213"/>
      <c r="G8" s="237" t="s">
        <v>224</v>
      </c>
      <c r="H8" s="211"/>
      <c r="J8" s="237" t="s">
        <v>225</v>
      </c>
      <c r="K8" s="211"/>
      <c r="M8" s="237" t="s">
        <v>226</v>
      </c>
      <c r="N8" s="211"/>
    </row>
    <row r="9" spans="1:14" ht="6" customHeight="1">
      <c r="B9" s="223"/>
      <c r="D9" s="240" t="s">
        <v>119</v>
      </c>
      <c r="E9" s="238" t="s">
        <v>123</v>
      </c>
      <c r="G9" s="236" t="s">
        <v>119</v>
      </c>
      <c r="H9" s="234" t="s">
        <v>123</v>
      </c>
      <c r="J9" s="236" t="s">
        <v>119</v>
      </c>
      <c r="K9" s="234" t="s">
        <v>123</v>
      </c>
      <c r="M9" s="236" t="s">
        <v>119</v>
      </c>
      <c r="N9" s="234" t="s">
        <v>123</v>
      </c>
    </row>
    <row r="10" spans="1:14" ht="27.5" customHeight="1">
      <c r="B10" s="231"/>
      <c r="D10" s="218"/>
      <c r="E10" s="235"/>
      <c r="G10" s="218"/>
      <c r="H10" s="235"/>
      <c r="J10" s="218"/>
      <c r="K10" s="235"/>
      <c r="M10" s="218"/>
      <c r="N10" s="235"/>
    </row>
    <row r="11" spans="1:14" ht="4.5" customHeight="1"/>
    <row r="12" spans="1:14">
      <c r="B12" s="107" t="s">
        <v>88</v>
      </c>
      <c r="D12" s="40">
        <v>355624</v>
      </c>
      <c r="E12" s="110">
        <v>4.098602777342065</v>
      </c>
      <c r="G12" s="40">
        <v>100298</v>
      </c>
      <c r="H12" s="110">
        <v>1.4293320169345729</v>
      </c>
      <c r="J12" s="40">
        <v>77916</v>
      </c>
      <c r="K12" s="110">
        <v>6.4413617499710654</v>
      </c>
      <c r="M12" s="40">
        <v>177410</v>
      </c>
      <c r="N12" s="110">
        <v>39.427160537725932</v>
      </c>
    </row>
    <row r="13" spans="1:14">
      <c r="B13" s="111" t="s">
        <v>89</v>
      </c>
      <c r="D13" s="42">
        <v>51469</v>
      </c>
      <c r="E13" s="114">
        <v>3.7716699361947379</v>
      </c>
      <c r="G13" s="42">
        <v>9884</v>
      </c>
      <c r="H13" s="114">
        <v>0.93580938422530624</v>
      </c>
      <c r="J13" s="42">
        <v>9760</v>
      </c>
      <c r="K13" s="114">
        <v>4.6526705184676702</v>
      </c>
      <c r="M13" s="42">
        <v>31825</v>
      </c>
      <c r="N13" s="114">
        <v>32.260189962595412</v>
      </c>
    </row>
    <row r="14" spans="1:14">
      <c r="B14" s="111" t="s">
        <v>90</v>
      </c>
      <c r="D14" s="42">
        <v>34894</v>
      </c>
      <c r="E14" s="114">
        <v>3.4373990275118009</v>
      </c>
      <c r="G14" s="42">
        <v>8096</v>
      </c>
      <c r="H14" s="114">
        <v>1.113273058544467</v>
      </c>
      <c r="J14" s="42">
        <v>7348</v>
      </c>
      <c r="K14" s="114">
        <v>3.6480079434032522</v>
      </c>
      <c r="M14" s="42">
        <v>19450</v>
      </c>
      <c r="N14" s="114">
        <v>22.491269455815349</v>
      </c>
    </row>
    <row r="15" spans="1:14">
      <c r="B15" s="111" t="s">
        <v>91</v>
      </c>
      <c r="D15" s="42">
        <v>34876</v>
      </c>
      <c r="E15" s="114">
        <v>2.7904282454450322</v>
      </c>
      <c r="G15" s="42">
        <v>9765</v>
      </c>
      <c r="H15" s="114">
        <v>0.93953222552237126</v>
      </c>
      <c r="J15" s="42">
        <v>7495</v>
      </c>
      <c r="K15" s="114">
        <v>4.8618318629994812</v>
      </c>
      <c r="M15" s="42">
        <v>17616</v>
      </c>
      <c r="N15" s="114">
        <v>31.268970658714519</v>
      </c>
    </row>
    <row r="16" spans="1:14">
      <c r="B16" s="111" t="s">
        <v>92</v>
      </c>
      <c r="D16" s="42">
        <v>75424</v>
      </c>
      <c r="E16" s="114">
        <v>3.339020552790648</v>
      </c>
      <c r="G16" s="42">
        <v>26077</v>
      </c>
      <c r="H16" s="114">
        <v>1.411067875952432</v>
      </c>
      <c r="J16" s="42">
        <v>17465</v>
      </c>
      <c r="K16" s="114">
        <v>5.7163711108056274</v>
      </c>
      <c r="M16" s="42">
        <v>31882</v>
      </c>
      <c r="N16" s="114">
        <v>30.275290341572731</v>
      </c>
    </row>
    <row r="17" spans="2:14">
      <c r="B17" s="111" t="s">
        <v>93</v>
      </c>
      <c r="D17" s="42">
        <v>19457</v>
      </c>
      <c r="E17" s="114">
        <v>3.2776694973072131</v>
      </c>
      <c r="G17" s="42">
        <v>5036</v>
      </c>
      <c r="H17" s="114">
        <v>1.123908953555065</v>
      </c>
      <c r="J17" s="42">
        <v>4118</v>
      </c>
      <c r="K17" s="114">
        <v>3.9833623524859738</v>
      </c>
      <c r="M17" s="42">
        <v>10303</v>
      </c>
      <c r="N17" s="114">
        <v>24.43553742529172</v>
      </c>
    </row>
    <row r="18" spans="2:14">
      <c r="B18" s="111" t="s">
        <v>94</v>
      </c>
      <c r="D18" s="42">
        <v>128490</v>
      </c>
      <c r="E18" s="114">
        <v>5.3510276646755974</v>
      </c>
      <c r="G18" s="42">
        <v>26800</v>
      </c>
      <c r="H18" s="114">
        <v>1.53425862104499</v>
      </c>
      <c r="J18" s="42">
        <v>22526</v>
      </c>
      <c r="K18" s="114">
        <v>5.2272869670550506</v>
      </c>
      <c r="M18" s="42">
        <v>79164</v>
      </c>
      <c r="N18" s="114">
        <v>35.417281829651301</v>
      </c>
    </row>
    <row r="19" spans="2:14">
      <c r="B19" s="111" t="s">
        <v>95</v>
      </c>
      <c r="D19" s="42">
        <v>82648</v>
      </c>
      <c r="E19" s="114">
        <v>3.8867971734094309</v>
      </c>
      <c r="G19" s="42">
        <v>18821</v>
      </c>
      <c r="H19" s="114">
        <v>1.107461611606428</v>
      </c>
      <c r="J19" s="42">
        <v>15187</v>
      </c>
      <c r="K19" s="114">
        <v>5.1939479750203494</v>
      </c>
      <c r="M19" s="42">
        <v>48640</v>
      </c>
      <c r="N19" s="114">
        <v>36.161417908228508</v>
      </c>
    </row>
    <row r="20" spans="2:14">
      <c r="B20" s="111" t="s">
        <v>96</v>
      </c>
      <c r="D20" s="42">
        <v>259187</v>
      </c>
      <c r="E20" s="114">
        <v>3.1903370282538699</v>
      </c>
      <c r="G20" s="42">
        <v>68593</v>
      </c>
      <c r="H20" s="114">
        <v>1.051694850416405</v>
      </c>
      <c r="J20" s="42">
        <v>51603</v>
      </c>
      <c r="K20" s="114">
        <v>4.5947382620611554</v>
      </c>
      <c r="M20" s="42">
        <v>138991</v>
      </c>
      <c r="N20" s="114">
        <v>29.023090511967059</v>
      </c>
    </row>
    <row r="21" spans="2:14">
      <c r="B21" s="111" t="s">
        <v>97</v>
      </c>
      <c r="D21" s="42">
        <v>184812</v>
      </c>
      <c r="E21" s="114">
        <v>3.4065585265157932</v>
      </c>
      <c r="G21" s="42">
        <v>47166</v>
      </c>
      <c r="H21" s="114">
        <v>1.0920922297658691</v>
      </c>
      <c r="J21" s="42">
        <v>38198</v>
      </c>
      <c r="K21" s="114">
        <v>4.8048524002878032</v>
      </c>
      <c r="M21" s="42">
        <v>99448</v>
      </c>
      <c r="N21" s="114">
        <v>31.943159625860829</v>
      </c>
    </row>
    <row r="22" spans="2:14">
      <c r="B22" s="111" t="s">
        <v>98</v>
      </c>
      <c r="D22" s="42">
        <v>37582</v>
      </c>
      <c r="E22" s="114">
        <v>3.567871874836829</v>
      </c>
      <c r="G22" s="42">
        <v>9601</v>
      </c>
      <c r="H22" s="114">
        <v>1.1828101380910201</v>
      </c>
      <c r="J22" s="42">
        <v>6937</v>
      </c>
      <c r="K22" s="114">
        <v>4.1896927639168222</v>
      </c>
      <c r="M22" s="42">
        <v>21044</v>
      </c>
      <c r="N22" s="114">
        <v>27.667267061963429</v>
      </c>
    </row>
    <row r="23" spans="2:14">
      <c r="B23" s="111" t="s">
        <v>99</v>
      </c>
      <c r="D23" s="42">
        <v>97442</v>
      </c>
      <c r="E23" s="114">
        <v>3.5893663520755759</v>
      </c>
      <c r="G23" s="42">
        <v>25503</v>
      </c>
      <c r="H23" s="114">
        <v>1.2848428544943049</v>
      </c>
      <c r="J23" s="42">
        <v>17328</v>
      </c>
      <c r="K23" s="114">
        <v>3.577408319621449</v>
      </c>
      <c r="M23" s="42">
        <v>54611</v>
      </c>
      <c r="N23" s="114">
        <v>22.248794081220261</v>
      </c>
    </row>
    <row r="24" spans="2:14">
      <c r="B24" s="111" t="s">
        <v>100</v>
      </c>
      <c r="D24" s="42">
        <v>222158</v>
      </c>
      <c r="E24" s="114">
        <v>3.1228782693453341</v>
      </c>
      <c r="G24" s="42">
        <v>56918</v>
      </c>
      <c r="H24" s="114">
        <v>0.98623553559912103</v>
      </c>
      <c r="J24" s="42">
        <v>40394</v>
      </c>
      <c r="K24" s="114">
        <v>4.3267062769053446</v>
      </c>
      <c r="M24" s="42">
        <v>124846</v>
      </c>
      <c r="N24" s="114">
        <v>30.520888593353881</v>
      </c>
    </row>
    <row r="25" spans="2:14">
      <c r="B25" s="111" t="s">
        <v>101</v>
      </c>
      <c r="D25" s="42">
        <v>51402</v>
      </c>
      <c r="E25" s="114">
        <v>3.2389638491508128</v>
      </c>
      <c r="G25" s="42">
        <v>18343</v>
      </c>
      <c r="H25" s="114">
        <v>1.3931515848874609</v>
      </c>
      <c r="J25" s="42">
        <v>10011</v>
      </c>
      <c r="K25" s="114">
        <v>5.1069235007243856</v>
      </c>
      <c r="M25" s="42">
        <v>23048</v>
      </c>
      <c r="N25" s="114">
        <v>31.01768363254649</v>
      </c>
    </row>
    <row r="26" spans="2:14">
      <c r="B26" s="111" t="s">
        <v>102</v>
      </c>
      <c r="D26" s="42">
        <v>17354</v>
      </c>
      <c r="E26" s="114">
        <v>2.5376761706446112</v>
      </c>
      <c r="G26" s="42">
        <v>3575</v>
      </c>
      <c r="H26" s="114">
        <v>0.66164495114006516</v>
      </c>
      <c r="J26" s="42">
        <v>2860</v>
      </c>
      <c r="K26" s="114">
        <v>2.8687496865439588</v>
      </c>
      <c r="M26" s="42">
        <v>10919</v>
      </c>
      <c r="N26" s="114">
        <v>24.907046237368551</v>
      </c>
    </row>
    <row r="27" spans="2:14">
      <c r="B27" s="111" t="s">
        <v>103</v>
      </c>
      <c r="D27" s="42">
        <v>75203</v>
      </c>
      <c r="E27" s="114">
        <v>3.353768803434622</v>
      </c>
      <c r="G27" s="42">
        <v>18514</v>
      </c>
      <c r="H27" s="114">
        <v>1.0889793920913999</v>
      </c>
      <c r="J27" s="42">
        <v>13717</v>
      </c>
      <c r="K27" s="114">
        <v>3.6572132445669712</v>
      </c>
      <c r="M27" s="42">
        <v>42972</v>
      </c>
      <c r="N27" s="114">
        <v>25.70833732171916</v>
      </c>
    </row>
    <row r="28" spans="2:14">
      <c r="B28" s="111" t="s">
        <v>104</v>
      </c>
      <c r="D28" s="42">
        <v>9732</v>
      </c>
      <c r="E28" s="114">
        <v>2.977940838976386</v>
      </c>
      <c r="G28" s="42">
        <v>1600</v>
      </c>
      <c r="H28" s="114">
        <v>0.63166206079747333</v>
      </c>
      <c r="J28" s="42">
        <v>1761</v>
      </c>
      <c r="K28" s="114">
        <v>3.482164043344143</v>
      </c>
      <c r="M28" s="42">
        <v>6371</v>
      </c>
      <c r="N28" s="114">
        <v>27.78335005015045</v>
      </c>
    </row>
    <row r="29" spans="2:14">
      <c r="B29" s="111" t="s">
        <v>105</v>
      </c>
      <c r="D29" s="42">
        <v>1672</v>
      </c>
      <c r="E29" s="114">
        <v>2.0007897854416221</v>
      </c>
      <c r="G29" s="42">
        <v>914</v>
      </c>
      <c r="H29" s="114">
        <v>1.267174090864978</v>
      </c>
      <c r="J29" s="42">
        <v>275</v>
      </c>
      <c r="K29" s="114">
        <v>3.1189747079505499</v>
      </c>
      <c r="M29" s="42">
        <v>483</v>
      </c>
      <c r="N29" s="114">
        <v>18.428080885158341</v>
      </c>
    </row>
    <row r="30" spans="2:14">
      <c r="B30" s="115" t="s">
        <v>106</v>
      </c>
      <c r="D30" s="44">
        <v>2431</v>
      </c>
      <c r="E30" s="118">
        <v>2.792102633604006</v>
      </c>
      <c r="G30" s="44">
        <v>1336</v>
      </c>
      <c r="H30" s="118">
        <v>1.757247329931078</v>
      </c>
      <c r="J30" s="44">
        <v>405</v>
      </c>
      <c r="K30" s="118">
        <v>4.7032864940192782</v>
      </c>
      <c r="M30" s="44">
        <v>690</v>
      </c>
      <c r="N30" s="118">
        <v>28.418451400329491</v>
      </c>
    </row>
    <row r="31" spans="2:14" ht="8" customHeight="1"/>
    <row r="32" spans="2:14">
      <c r="B32" s="119" t="s">
        <v>49</v>
      </c>
      <c r="D32" s="120">
        <v>1741857</v>
      </c>
      <c r="E32" s="123">
        <v>3.5455269292155598</v>
      </c>
      <c r="G32" s="120">
        <v>456840</v>
      </c>
      <c r="H32" s="123">
        <v>1.172898195394303</v>
      </c>
      <c r="J32" s="120">
        <v>345304</v>
      </c>
      <c r="K32" s="123">
        <v>4.8310333142966986</v>
      </c>
      <c r="M32" s="120">
        <v>939713</v>
      </c>
      <c r="N32" s="123">
        <v>31.003367532133751</v>
      </c>
    </row>
    <row r="34" spans="2:14">
      <c r="B34" s="221" t="s">
        <v>125</v>
      </c>
      <c r="C34" s="202"/>
      <c r="D34" s="202"/>
      <c r="E34" s="202"/>
      <c r="F34" s="202"/>
      <c r="G34" s="202"/>
      <c r="H34" s="202"/>
      <c r="I34" s="202"/>
      <c r="J34" s="202"/>
      <c r="K34" s="202"/>
      <c r="L34" s="202"/>
      <c r="M34" s="202"/>
      <c r="N34" s="202"/>
    </row>
  </sheetData>
  <mergeCells count="19">
    <mergeCell ref="A4:N4"/>
    <mergeCell ref="M9:M10"/>
    <mergeCell ref="B7:B10"/>
    <mergeCell ref="J8:K8"/>
    <mergeCell ref="B5:N5"/>
    <mergeCell ref="B34:N34"/>
    <mergeCell ref="H9:H10"/>
    <mergeCell ref="D7:E8"/>
    <mergeCell ref="J9:J10"/>
    <mergeCell ref="G8:H8"/>
    <mergeCell ref="E9:E10"/>
    <mergeCell ref="G7:H7"/>
    <mergeCell ref="M7:N7"/>
    <mergeCell ref="D9:D10"/>
    <mergeCell ref="N9:N10"/>
    <mergeCell ref="J7:K7"/>
    <mergeCell ref="M8:N8"/>
    <mergeCell ref="G9:G10"/>
    <mergeCell ref="K9:K10"/>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6:T7"/>
  <sheetViews>
    <sheetView showGridLines="0" workbookViewId="0"/>
  </sheetViews>
  <sheetFormatPr baseColWidth="10" defaultColWidth="8.7265625" defaultRowHeight="14.5"/>
  <sheetData>
    <row r="6" spans="1:20" ht="21">
      <c r="A6" s="201" t="s">
        <v>235</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X35"/>
  <sheetViews>
    <sheetView showGridLines="0" workbookViewId="0"/>
  </sheetViews>
  <sheetFormatPr baseColWidth="10" defaultColWidth="8.7265625" defaultRowHeight="14.5"/>
  <cols>
    <col min="1" max="1" width="3" customWidth="1"/>
    <col min="2" max="2" width="34" customWidth="1"/>
    <col min="3" max="3" width="0.36328125" customWidth="1"/>
    <col min="4" max="4" width="14" customWidth="1"/>
    <col min="5" max="5" width="0.36328125" customWidth="1"/>
    <col min="6" max="7" width="14" customWidth="1"/>
    <col min="8" max="8" width="0.3632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 min="23" max="23" width="9" customWidth="1"/>
    <col min="24" max="24" width="11" customWidth="1"/>
  </cols>
  <sheetData>
    <row r="1" spans="1:24" ht="14.5" customHeight="1"/>
    <row r="2" spans="1:24" ht="14.5" customHeight="1"/>
    <row r="3" spans="1:24" ht="32.5" customHeight="1"/>
    <row r="4" spans="1:24" ht="19.5" customHeight="1">
      <c r="A4" s="201" t="s">
        <v>236</v>
      </c>
      <c r="B4" s="202"/>
      <c r="C4" s="202"/>
      <c r="D4" s="202"/>
      <c r="E4" s="202"/>
      <c r="F4" s="202"/>
      <c r="G4" s="202"/>
      <c r="H4" s="202"/>
      <c r="I4" s="202"/>
      <c r="J4" s="202"/>
      <c r="K4" s="202"/>
      <c r="L4" s="202"/>
      <c r="M4" s="202"/>
      <c r="N4" s="202"/>
      <c r="O4" s="202"/>
      <c r="P4" s="202"/>
      <c r="Q4" s="202"/>
      <c r="R4" s="202"/>
      <c r="S4" s="202"/>
      <c r="T4" s="202"/>
      <c r="U4" s="202"/>
      <c r="V4" s="202"/>
    </row>
    <row r="5" spans="1:24" ht="16" customHeight="1">
      <c r="B5" s="203" t="s">
        <v>113</v>
      </c>
      <c r="C5" s="202"/>
      <c r="D5" s="202"/>
      <c r="E5" s="202"/>
      <c r="F5" s="202"/>
      <c r="G5" s="202"/>
      <c r="H5" s="202"/>
      <c r="I5" s="202"/>
      <c r="J5" s="202"/>
      <c r="K5" s="202"/>
      <c r="L5" s="202"/>
      <c r="M5" s="202"/>
      <c r="N5" s="202"/>
      <c r="O5" s="202"/>
      <c r="P5" s="202"/>
      <c r="Q5" s="202"/>
      <c r="R5" s="202"/>
      <c r="S5" s="202"/>
      <c r="T5" s="202"/>
      <c r="U5" s="202"/>
      <c r="V5" s="202"/>
    </row>
    <row r="6" spans="1:24" ht="6" customHeight="1"/>
    <row r="7" spans="1:24" ht="7.5" customHeight="1">
      <c r="B7" s="241" t="s">
        <v>114</v>
      </c>
      <c r="D7" s="228" t="s">
        <v>204</v>
      </c>
      <c r="E7" s="5"/>
      <c r="F7" s="5"/>
      <c r="G7" s="5"/>
      <c r="H7" s="5"/>
      <c r="I7" s="5"/>
      <c r="J7" s="5"/>
      <c r="K7" s="5"/>
      <c r="L7" s="5"/>
      <c r="M7" s="5"/>
      <c r="N7" s="5"/>
      <c r="O7" s="5"/>
      <c r="P7" s="5"/>
      <c r="Q7" s="5"/>
      <c r="R7" s="5"/>
      <c r="S7" s="5"/>
      <c r="T7" s="5"/>
      <c r="U7" s="5"/>
      <c r="V7" s="5"/>
      <c r="W7" s="5"/>
      <c r="X7" s="6"/>
    </row>
    <row r="8" spans="1:24" ht="15" customHeight="1">
      <c r="B8" s="223"/>
      <c r="D8" s="243"/>
      <c r="E8" s="9"/>
      <c r="F8" s="219" t="s">
        <v>237</v>
      </c>
      <c r="G8" s="206"/>
      <c r="H8" s="9"/>
      <c r="I8" s="219" t="s">
        <v>238</v>
      </c>
      <c r="J8" s="206"/>
      <c r="K8" s="246" t="s">
        <v>149</v>
      </c>
      <c r="L8" s="202"/>
      <c r="M8" s="202"/>
      <c r="N8" s="202"/>
      <c r="O8" s="202"/>
      <c r="P8" s="202"/>
      <c r="Q8" s="202"/>
      <c r="R8" s="202"/>
      <c r="S8" s="202"/>
      <c r="T8" s="202"/>
      <c r="U8" s="202"/>
      <c r="V8" s="202"/>
      <c r="W8" s="202"/>
      <c r="X8" s="213"/>
    </row>
    <row r="9" spans="1:24" ht="25.5" customHeight="1">
      <c r="B9" s="223"/>
      <c r="D9" s="218"/>
      <c r="E9" s="9"/>
      <c r="F9" s="207"/>
      <c r="G9" s="209"/>
      <c r="H9" s="9"/>
      <c r="I9" s="207"/>
      <c r="J9" s="209"/>
      <c r="K9" s="245" t="s">
        <v>150</v>
      </c>
      <c r="L9" s="211"/>
      <c r="M9" s="245" t="s">
        <v>151</v>
      </c>
      <c r="N9" s="211"/>
      <c r="O9" s="245" t="s">
        <v>152</v>
      </c>
      <c r="P9" s="211"/>
      <c r="Q9" s="245" t="s">
        <v>153</v>
      </c>
      <c r="R9" s="211"/>
      <c r="S9" s="245" t="s">
        <v>154</v>
      </c>
      <c r="T9" s="211"/>
      <c r="U9" s="245" t="s">
        <v>62</v>
      </c>
      <c r="V9" s="211"/>
      <c r="W9" s="245" t="s">
        <v>155</v>
      </c>
      <c r="X9" s="211"/>
    </row>
    <row r="10" spans="1:24" ht="39" customHeight="1">
      <c r="B10" s="231"/>
      <c r="D10" s="247" t="s">
        <v>119</v>
      </c>
      <c r="E10" s="10"/>
      <c r="F10" s="242" t="s">
        <v>119</v>
      </c>
      <c r="G10" s="242" t="s">
        <v>239</v>
      </c>
      <c r="H10" s="10"/>
      <c r="I10" s="242" t="s">
        <v>119</v>
      </c>
      <c r="J10" s="242" t="s">
        <v>239</v>
      </c>
      <c r="K10" s="242" t="s">
        <v>119</v>
      </c>
      <c r="L10" s="242" t="s">
        <v>157</v>
      </c>
      <c r="M10" s="242" t="s">
        <v>119</v>
      </c>
      <c r="N10" s="242" t="s">
        <v>157</v>
      </c>
      <c r="O10" s="242" t="s">
        <v>119</v>
      </c>
      <c r="P10" s="242" t="s">
        <v>157</v>
      </c>
      <c r="Q10" s="242" t="s">
        <v>119</v>
      </c>
      <c r="R10" s="242" t="s">
        <v>157</v>
      </c>
      <c r="S10" s="242" t="s">
        <v>119</v>
      </c>
      <c r="T10" s="242" t="s">
        <v>157</v>
      </c>
      <c r="U10" s="242" t="s">
        <v>119</v>
      </c>
      <c r="V10" s="242" t="s">
        <v>157</v>
      </c>
      <c r="W10" s="242" t="s">
        <v>119</v>
      </c>
      <c r="X10" s="248" t="s">
        <v>157</v>
      </c>
    </row>
    <row r="11" spans="1:24" ht="8.5" customHeight="1"/>
    <row r="12" spans="1:24">
      <c r="B12" s="107" t="s">
        <v>88</v>
      </c>
      <c r="D12" s="130">
        <v>355624</v>
      </c>
      <c r="F12" s="40">
        <v>6407</v>
      </c>
      <c r="G12" s="110">
        <v>1.801621937776978</v>
      </c>
      <c r="I12" s="40">
        <v>2992</v>
      </c>
      <c r="J12" s="110">
        <v>0.84133804242683286</v>
      </c>
      <c r="K12" s="40">
        <v>2598</v>
      </c>
      <c r="L12" s="109">
        <v>86.831550802139034</v>
      </c>
      <c r="M12" s="108">
        <v>29</v>
      </c>
      <c r="N12" s="109">
        <v>0.96925133689839582</v>
      </c>
      <c r="O12" s="108">
        <v>12</v>
      </c>
      <c r="P12" s="109">
        <v>0.40106951871657759</v>
      </c>
      <c r="Q12" s="108">
        <v>284</v>
      </c>
      <c r="R12" s="109">
        <v>9.4919786096256686</v>
      </c>
      <c r="S12" s="108">
        <v>0</v>
      </c>
      <c r="T12" s="109">
        <v>0</v>
      </c>
      <c r="U12" s="108">
        <v>52</v>
      </c>
      <c r="V12" s="109">
        <v>1.737967914438503</v>
      </c>
      <c r="W12" s="108">
        <v>17</v>
      </c>
      <c r="X12" s="110">
        <v>0.56818181818181823</v>
      </c>
    </row>
    <row r="13" spans="1:24">
      <c r="B13" s="111" t="s">
        <v>89</v>
      </c>
      <c r="D13" s="131">
        <v>51469</v>
      </c>
      <c r="F13" s="42">
        <v>1142</v>
      </c>
      <c r="G13" s="114">
        <v>2.2188113233208342</v>
      </c>
      <c r="I13" s="42">
        <v>579</v>
      </c>
      <c r="J13" s="114">
        <v>1.1249489984262371</v>
      </c>
      <c r="K13" s="42">
        <v>556</v>
      </c>
      <c r="L13" s="113">
        <v>96.027633851468053</v>
      </c>
      <c r="M13" s="112">
        <v>12</v>
      </c>
      <c r="N13" s="113">
        <v>2.0725388601036272</v>
      </c>
      <c r="O13" s="112">
        <v>0</v>
      </c>
      <c r="P13" s="113">
        <v>0</v>
      </c>
      <c r="Q13" s="112">
        <v>1</v>
      </c>
      <c r="R13" s="113">
        <v>0.17271157167530221</v>
      </c>
      <c r="S13" s="112">
        <v>0</v>
      </c>
      <c r="T13" s="113">
        <v>0</v>
      </c>
      <c r="U13" s="112">
        <v>4</v>
      </c>
      <c r="V13" s="113">
        <v>0.69084628670120896</v>
      </c>
      <c r="W13" s="112">
        <v>6</v>
      </c>
      <c r="X13" s="114">
        <v>1.036269430051814</v>
      </c>
    </row>
    <row r="14" spans="1:24">
      <c r="B14" s="111" t="s">
        <v>90</v>
      </c>
      <c r="D14" s="131">
        <v>34894</v>
      </c>
      <c r="F14" s="42">
        <v>921</v>
      </c>
      <c r="G14" s="114">
        <v>2.6394222502435949</v>
      </c>
      <c r="I14" s="42">
        <v>396</v>
      </c>
      <c r="J14" s="114">
        <v>1.134865592938614</v>
      </c>
      <c r="K14" s="42">
        <v>346</v>
      </c>
      <c r="L14" s="113">
        <v>87.37373737373737</v>
      </c>
      <c r="M14" s="112">
        <v>0</v>
      </c>
      <c r="N14" s="113">
        <v>0</v>
      </c>
      <c r="O14" s="112">
        <v>25</v>
      </c>
      <c r="P14" s="113">
        <v>6.3131313131313131</v>
      </c>
      <c r="Q14" s="112">
        <v>0</v>
      </c>
      <c r="R14" s="113">
        <v>0</v>
      </c>
      <c r="S14" s="112">
        <v>0</v>
      </c>
      <c r="T14" s="113">
        <v>0</v>
      </c>
      <c r="U14" s="112">
        <v>16</v>
      </c>
      <c r="V14" s="113">
        <v>4.0404040404040407</v>
      </c>
      <c r="W14" s="112">
        <v>9</v>
      </c>
      <c r="X14" s="114">
        <v>2.2727272727272729</v>
      </c>
    </row>
    <row r="15" spans="1:24">
      <c r="B15" s="111" t="s">
        <v>91</v>
      </c>
      <c r="D15" s="131">
        <v>34876</v>
      </c>
      <c r="F15" s="42">
        <v>731</v>
      </c>
      <c r="G15" s="114">
        <v>2.095997247390756</v>
      </c>
      <c r="I15" s="42">
        <v>369</v>
      </c>
      <c r="J15" s="114">
        <v>1.0580341782314491</v>
      </c>
      <c r="K15" s="42">
        <v>320</v>
      </c>
      <c r="L15" s="113">
        <v>86.72086720867209</v>
      </c>
      <c r="M15" s="112">
        <v>4</v>
      </c>
      <c r="N15" s="113">
        <v>1.084010840108401</v>
      </c>
      <c r="O15" s="112">
        <v>37</v>
      </c>
      <c r="P15" s="113">
        <v>10.027100271002711</v>
      </c>
      <c r="Q15" s="112">
        <v>0</v>
      </c>
      <c r="R15" s="113">
        <v>0</v>
      </c>
      <c r="S15" s="112">
        <v>1</v>
      </c>
      <c r="T15" s="113">
        <v>0.27100271002710019</v>
      </c>
      <c r="U15" s="112">
        <v>7</v>
      </c>
      <c r="V15" s="113">
        <v>1.897018970189702</v>
      </c>
      <c r="W15" s="112">
        <v>0</v>
      </c>
      <c r="X15" s="114">
        <v>0</v>
      </c>
    </row>
    <row r="16" spans="1:24">
      <c r="B16" s="111" t="s">
        <v>92</v>
      </c>
      <c r="D16" s="131">
        <v>75424</v>
      </c>
      <c r="F16" s="42">
        <v>2202</v>
      </c>
      <c r="G16" s="114">
        <v>2.9194951209164191</v>
      </c>
      <c r="I16" s="42">
        <v>628</v>
      </c>
      <c r="J16" s="114">
        <v>0.83262621977089524</v>
      </c>
      <c r="K16" s="42">
        <v>598</v>
      </c>
      <c r="L16" s="113">
        <v>95.222929936305732</v>
      </c>
      <c r="M16" s="112">
        <v>5</v>
      </c>
      <c r="N16" s="113">
        <v>0.79617834394904463</v>
      </c>
      <c r="O16" s="112">
        <v>2</v>
      </c>
      <c r="P16" s="113">
        <v>0.31847133757961787</v>
      </c>
      <c r="Q16" s="112">
        <v>1</v>
      </c>
      <c r="R16" s="113">
        <v>0.15923566878980891</v>
      </c>
      <c r="S16" s="112">
        <v>0</v>
      </c>
      <c r="T16" s="113">
        <v>0</v>
      </c>
      <c r="U16" s="112">
        <v>16</v>
      </c>
      <c r="V16" s="113">
        <v>2.547770700636943</v>
      </c>
      <c r="W16" s="112">
        <v>6</v>
      </c>
      <c r="X16" s="114">
        <v>0.95541401273885351</v>
      </c>
    </row>
    <row r="17" spans="2:24">
      <c r="B17" s="111" t="s">
        <v>93</v>
      </c>
      <c r="D17" s="131">
        <v>19457</v>
      </c>
      <c r="F17" s="42">
        <v>303</v>
      </c>
      <c r="G17" s="114">
        <v>1.55728015624197</v>
      </c>
      <c r="I17" s="42">
        <v>178</v>
      </c>
      <c r="J17" s="114">
        <v>0.91483784756128894</v>
      </c>
      <c r="K17" s="42">
        <v>163</v>
      </c>
      <c r="L17" s="113">
        <v>91.573033707865164</v>
      </c>
      <c r="M17" s="112">
        <v>8</v>
      </c>
      <c r="N17" s="113">
        <v>4.4943820224719104</v>
      </c>
      <c r="O17" s="112">
        <v>3</v>
      </c>
      <c r="P17" s="113">
        <v>1.685393258426966</v>
      </c>
      <c r="Q17" s="112">
        <v>0</v>
      </c>
      <c r="R17" s="113">
        <v>0</v>
      </c>
      <c r="S17" s="112">
        <v>0</v>
      </c>
      <c r="T17" s="113">
        <v>0</v>
      </c>
      <c r="U17" s="112">
        <v>4</v>
      </c>
      <c r="V17" s="113">
        <v>2.2471910112359552</v>
      </c>
      <c r="W17" s="112">
        <v>0</v>
      </c>
      <c r="X17" s="114">
        <v>0</v>
      </c>
    </row>
    <row r="18" spans="2:24">
      <c r="B18" s="111" t="s">
        <v>95</v>
      </c>
      <c r="D18" s="131">
        <v>82648</v>
      </c>
      <c r="F18" s="42">
        <v>1281</v>
      </c>
      <c r="G18" s="114">
        <v>1.549946762172103</v>
      </c>
      <c r="I18" s="42">
        <v>882</v>
      </c>
      <c r="J18" s="114">
        <v>1.0671764592004651</v>
      </c>
      <c r="K18" s="42">
        <v>828</v>
      </c>
      <c r="L18" s="113">
        <v>93.877551020408163</v>
      </c>
      <c r="M18" s="112">
        <v>16</v>
      </c>
      <c r="N18" s="113">
        <v>1.8140589569161001</v>
      </c>
      <c r="O18" s="112">
        <v>9</v>
      </c>
      <c r="P18" s="113">
        <v>1.0204081632653059</v>
      </c>
      <c r="Q18" s="112">
        <v>3</v>
      </c>
      <c r="R18" s="113">
        <v>0.3401360544217687</v>
      </c>
      <c r="S18" s="112">
        <v>0</v>
      </c>
      <c r="T18" s="113">
        <v>0</v>
      </c>
      <c r="U18" s="112">
        <v>6</v>
      </c>
      <c r="V18" s="113">
        <v>0.68027210884353739</v>
      </c>
      <c r="W18" s="112">
        <v>20</v>
      </c>
      <c r="X18" s="114">
        <v>2.2675736961451252</v>
      </c>
    </row>
    <row r="19" spans="2:24">
      <c r="B19" s="111" t="s">
        <v>94</v>
      </c>
      <c r="D19" s="131">
        <v>128490</v>
      </c>
      <c r="F19" s="42">
        <v>1842</v>
      </c>
      <c r="G19" s="114">
        <v>1.4335745972449221</v>
      </c>
      <c r="I19" s="42">
        <v>1353</v>
      </c>
      <c r="J19" s="114">
        <v>1.053000233481205</v>
      </c>
      <c r="K19" s="42">
        <v>1233</v>
      </c>
      <c r="L19" s="113">
        <v>91.130820399113077</v>
      </c>
      <c r="M19" s="112">
        <v>27</v>
      </c>
      <c r="N19" s="113">
        <v>1.9955654101995559</v>
      </c>
      <c r="O19" s="112">
        <v>0</v>
      </c>
      <c r="P19" s="113">
        <v>0</v>
      </c>
      <c r="Q19" s="112">
        <v>0</v>
      </c>
      <c r="R19" s="113">
        <v>0</v>
      </c>
      <c r="S19" s="112">
        <v>0</v>
      </c>
      <c r="T19" s="113">
        <v>0</v>
      </c>
      <c r="U19" s="112">
        <v>59</v>
      </c>
      <c r="V19" s="113">
        <v>4.3606799704360686</v>
      </c>
      <c r="W19" s="112">
        <v>34</v>
      </c>
      <c r="X19" s="114">
        <v>2.5129342202512941</v>
      </c>
    </row>
    <row r="20" spans="2:24">
      <c r="B20" s="111" t="s">
        <v>96</v>
      </c>
      <c r="D20" s="131">
        <v>259187</v>
      </c>
      <c r="F20" s="42">
        <v>6321</v>
      </c>
      <c r="G20" s="114">
        <v>2.43877972274844</v>
      </c>
      <c r="I20" s="42">
        <v>3069</v>
      </c>
      <c r="J20" s="114">
        <v>1.184087164865522</v>
      </c>
      <c r="K20" s="42">
        <v>2187</v>
      </c>
      <c r="L20" s="113">
        <v>71.260997067448685</v>
      </c>
      <c r="M20" s="112">
        <v>28</v>
      </c>
      <c r="N20" s="113">
        <v>0.91234929944607368</v>
      </c>
      <c r="O20" s="112">
        <v>798</v>
      </c>
      <c r="P20" s="113">
        <v>26.001955034213101</v>
      </c>
      <c r="Q20" s="112">
        <v>0</v>
      </c>
      <c r="R20" s="113">
        <v>0</v>
      </c>
      <c r="S20" s="112">
        <v>3</v>
      </c>
      <c r="T20" s="113">
        <v>9.7751710654936458E-2</v>
      </c>
      <c r="U20" s="112">
        <v>51</v>
      </c>
      <c r="V20" s="113">
        <v>1.6617790811339199</v>
      </c>
      <c r="W20" s="112">
        <v>2</v>
      </c>
      <c r="X20" s="114">
        <v>6.5167807103290981E-2</v>
      </c>
    </row>
    <row r="21" spans="2:24">
      <c r="B21" s="111" t="s">
        <v>97</v>
      </c>
      <c r="D21" s="131">
        <v>184812</v>
      </c>
      <c r="F21" s="42">
        <v>3044</v>
      </c>
      <c r="G21" s="114">
        <v>1.647079193991732</v>
      </c>
      <c r="I21" s="42">
        <v>1661</v>
      </c>
      <c r="J21" s="114">
        <v>0.89875116334437155</v>
      </c>
      <c r="K21" s="42">
        <v>1574</v>
      </c>
      <c r="L21" s="113">
        <v>94.762191450933173</v>
      </c>
      <c r="M21" s="112">
        <v>48</v>
      </c>
      <c r="N21" s="113">
        <v>2.8898254063816982</v>
      </c>
      <c r="O21" s="112">
        <v>25</v>
      </c>
      <c r="P21" s="113">
        <v>1.5051173991571341</v>
      </c>
      <c r="Q21" s="112">
        <v>2</v>
      </c>
      <c r="R21" s="113">
        <v>0.12040939193257071</v>
      </c>
      <c r="S21" s="112">
        <v>0</v>
      </c>
      <c r="T21" s="113">
        <v>0</v>
      </c>
      <c r="U21" s="112">
        <v>1</v>
      </c>
      <c r="V21" s="113">
        <v>6.0204695966285367E-2</v>
      </c>
      <c r="W21" s="112">
        <v>11</v>
      </c>
      <c r="X21" s="114">
        <v>0.66225165562913912</v>
      </c>
    </row>
    <row r="22" spans="2:24">
      <c r="B22" s="111" t="s">
        <v>98</v>
      </c>
      <c r="D22" s="131">
        <v>37582</v>
      </c>
      <c r="F22" s="42">
        <v>565</v>
      </c>
      <c r="G22" s="114">
        <v>1.503379277313607</v>
      </c>
      <c r="I22" s="42">
        <v>434</v>
      </c>
      <c r="J22" s="114">
        <v>1.154808152839125</v>
      </c>
      <c r="K22" s="42">
        <v>356</v>
      </c>
      <c r="L22" s="113">
        <v>82.027649769585253</v>
      </c>
      <c r="M22" s="112">
        <v>3</v>
      </c>
      <c r="N22" s="113">
        <v>0.69124423963133641</v>
      </c>
      <c r="O22" s="112">
        <v>26</v>
      </c>
      <c r="P22" s="113">
        <v>5.9907834101382482</v>
      </c>
      <c r="Q22" s="112">
        <v>0</v>
      </c>
      <c r="R22" s="113">
        <v>0</v>
      </c>
      <c r="S22" s="112">
        <v>0</v>
      </c>
      <c r="T22" s="113">
        <v>0</v>
      </c>
      <c r="U22" s="112">
        <v>7</v>
      </c>
      <c r="V22" s="113">
        <v>1.612903225806452</v>
      </c>
      <c r="W22" s="112">
        <v>42</v>
      </c>
      <c r="X22" s="114">
        <v>9.67741935483871</v>
      </c>
    </row>
    <row r="23" spans="2:24">
      <c r="B23" s="111" t="s">
        <v>99</v>
      </c>
      <c r="D23" s="131">
        <v>97442</v>
      </c>
      <c r="F23" s="42">
        <v>1883</v>
      </c>
      <c r="G23" s="114">
        <v>1.93243160033661</v>
      </c>
      <c r="I23" s="42">
        <v>969</v>
      </c>
      <c r="J23" s="114">
        <v>0.99443771679563231</v>
      </c>
      <c r="K23" s="42">
        <v>921</v>
      </c>
      <c r="L23" s="113">
        <v>95.046439628482972</v>
      </c>
      <c r="M23" s="112">
        <v>16</v>
      </c>
      <c r="N23" s="113">
        <v>1.6511867905056761</v>
      </c>
      <c r="O23" s="112">
        <v>0</v>
      </c>
      <c r="P23" s="113">
        <v>0</v>
      </c>
      <c r="Q23" s="112">
        <v>1</v>
      </c>
      <c r="R23" s="113">
        <v>0.1031991744066047</v>
      </c>
      <c r="S23" s="112">
        <v>0</v>
      </c>
      <c r="T23" s="113">
        <v>0</v>
      </c>
      <c r="U23" s="112">
        <v>31</v>
      </c>
      <c r="V23" s="113">
        <v>3.1991744066047469</v>
      </c>
      <c r="W23" s="112">
        <v>0</v>
      </c>
      <c r="X23" s="114">
        <v>0</v>
      </c>
    </row>
    <row r="24" spans="2:24">
      <c r="B24" s="111" t="s">
        <v>100</v>
      </c>
      <c r="D24" s="131">
        <v>222158</v>
      </c>
      <c r="F24" s="42">
        <v>5720</v>
      </c>
      <c r="G24" s="114">
        <v>2.5747441010452019</v>
      </c>
      <c r="I24" s="42">
        <v>2244</v>
      </c>
      <c r="J24" s="114">
        <v>1.0100919165638871</v>
      </c>
      <c r="K24" s="42">
        <v>1675</v>
      </c>
      <c r="L24" s="113">
        <v>74.643493761140817</v>
      </c>
      <c r="M24" s="112">
        <v>68</v>
      </c>
      <c r="N24" s="113">
        <v>3.0303030303030298</v>
      </c>
      <c r="O24" s="112">
        <v>0</v>
      </c>
      <c r="P24" s="113">
        <v>0</v>
      </c>
      <c r="Q24" s="112">
        <v>0</v>
      </c>
      <c r="R24" s="113">
        <v>0</v>
      </c>
      <c r="S24" s="112">
        <v>0</v>
      </c>
      <c r="T24" s="113">
        <v>0</v>
      </c>
      <c r="U24" s="112">
        <v>83</v>
      </c>
      <c r="V24" s="113">
        <v>3.6987522281639929</v>
      </c>
      <c r="W24" s="112">
        <v>418</v>
      </c>
      <c r="X24" s="114">
        <v>18.627450980392162</v>
      </c>
    </row>
    <row r="25" spans="2:24">
      <c r="B25" s="111" t="s">
        <v>101</v>
      </c>
      <c r="D25" s="131">
        <v>51402</v>
      </c>
      <c r="F25" s="42">
        <v>798</v>
      </c>
      <c r="G25" s="114">
        <v>1.5524687755340261</v>
      </c>
      <c r="I25" s="42">
        <v>440</v>
      </c>
      <c r="J25" s="114">
        <v>0.85599782109645539</v>
      </c>
      <c r="K25" s="42">
        <v>360</v>
      </c>
      <c r="L25" s="113">
        <v>81.818181818181827</v>
      </c>
      <c r="M25" s="112">
        <v>2</v>
      </c>
      <c r="N25" s="113">
        <v>0.45454545454545447</v>
      </c>
      <c r="O25" s="112">
        <v>2</v>
      </c>
      <c r="P25" s="113">
        <v>0.45454545454545447</v>
      </c>
      <c r="Q25" s="112">
        <v>33</v>
      </c>
      <c r="R25" s="113">
        <v>7.5</v>
      </c>
      <c r="S25" s="112">
        <v>16</v>
      </c>
      <c r="T25" s="113">
        <v>3.6363636363636358</v>
      </c>
      <c r="U25" s="112">
        <v>10</v>
      </c>
      <c r="V25" s="113">
        <v>2.2727272727272729</v>
      </c>
      <c r="W25" s="112">
        <v>17</v>
      </c>
      <c r="X25" s="114">
        <v>3.8636363636363629</v>
      </c>
    </row>
    <row r="26" spans="2:24">
      <c r="B26" s="111" t="s">
        <v>102</v>
      </c>
      <c r="D26" s="131">
        <v>17354</v>
      </c>
      <c r="F26" s="42">
        <v>240</v>
      </c>
      <c r="G26" s="114">
        <v>1.382966463063271</v>
      </c>
      <c r="I26" s="42">
        <v>209</v>
      </c>
      <c r="J26" s="114">
        <v>1.204333294917598</v>
      </c>
      <c r="K26" s="42">
        <v>206</v>
      </c>
      <c r="L26" s="113">
        <v>98.564593301435409</v>
      </c>
      <c r="M26" s="112">
        <v>2</v>
      </c>
      <c r="N26" s="113">
        <v>0.9569377990430622</v>
      </c>
      <c r="O26" s="112">
        <v>0</v>
      </c>
      <c r="P26" s="113">
        <v>0</v>
      </c>
      <c r="Q26" s="112">
        <v>0</v>
      </c>
      <c r="R26" s="113">
        <v>0</v>
      </c>
      <c r="S26" s="112">
        <v>0</v>
      </c>
      <c r="T26" s="113">
        <v>0</v>
      </c>
      <c r="U26" s="112">
        <v>1</v>
      </c>
      <c r="V26" s="113">
        <v>0.4784688995215311</v>
      </c>
      <c r="W26" s="112">
        <v>0</v>
      </c>
      <c r="X26" s="114">
        <v>0</v>
      </c>
    </row>
    <row r="27" spans="2:24">
      <c r="B27" s="111" t="s">
        <v>103</v>
      </c>
      <c r="D27" s="131">
        <v>75203</v>
      </c>
      <c r="F27" s="42">
        <v>1517</v>
      </c>
      <c r="G27" s="114">
        <v>2.0172067603686021</v>
      </c>
      <c r="I27" s="42">
        <v>927</v>
      </c>
      <c r="J27" s="114">
        <v>1.232663590548249</v>
      </c>
      <c r="K27" s="42">
        <v>804</v>
      </c>
      <c r="L27" s="113">
        <v>86.73139158576052</v>
      </c>
      <c r="M27" s="112">
        <v>17</v>
      </c>
      <c r="N27" s="113">
        <v>1.833872707659115</v>
      </c>
      <c r="O27" s="112">
        <v>55</v>
      </c>
      <c r="P27" s="113">
        <v>5.9331175836030203</v>
      </c>
      <c r="Q27" s="112">
        <v>8</v>
      </c>
      <c r="R27" s="113">
        <v>0.86299892125134836</v>
      </c>
      <c r="S27" s="112">
        <v>17</v>
      </c>
      <c r="T27" s="113">
        <v>1.833872707659115</v>
      </c>
      <c r="U27" s="112">
        <v>22</v>
      </c>
      <c r="V27" s="113">
        <v>2.3732470334412081</v>
      </c>
      <c r="W27" s="112">
        <v>4</v>
      </c>
      <c r="X27" s="114">
        <v>0.43149946062567418</v>
      </c>
    </row>
    <row r="28" spans="2:24">
      <c r="B28" s="111" t="s">
        <v>104</v>
      </c>
      <c r="D28" s="131">
        <v>9732</v>
      </c>
      <c r="F28" s="42">
        <v>220</v>
      </c>
      <c r="G28" s="114">
        <v>2.2605836415947391</v>
      </c>
      <c r="I28" s="42">
        <v>156</v>
      </c>
      <c r="J28" s="114">
        <v>1.602959309494451</v>
      </c>
      <c r="K28" s="42">
        <v>32</v>
      </c>
      <c r="L28" s="113">
        <v>20.512820512820511</v>
      </c>
      <c r="M28" s="112">
        <v>5</v>
      </c>
      <c r="N28" s="113">
        <v>3.2051282051282048</v>
      </c>
      <c r="O28" s="112">
        <v>117</v>
      </c>
      <c r="P28" s="113">
        <v>75</v>
      </c>
      <c r="Q28" s="112">
        <v>0</v>
      </c>
      <c r="R28" s="113">
        <v>0</v>
      </c>
      <c r="S28" s="112">
        <v>0</v>
      </c>
      <c r="T28" s="113">
        <v>0</v>
      </c>
      <c r="U28" s="112">
        <v>2</v>
      </c>
      <c r="V28" s="113">
        <v>1.2820512820512819</v>
      </c>
      <c r="W28" s="112">
        <v>0</v>
      </c>
      <c r="X28" s="114">
        <v>0</v>
      </c>
    </row>
    <row r="29" spans="2:24">
      <c r="B29" s="111" t="s">
        <v>105</v>
      </c>
      <c r="D29" s="131">
        <v>1672</v>
      </c>
      <c r="F29" s="42">
        <v>23</v>
      </c>
      <c r="G29" s="114">
        <v>1.3755980861244019</v>
      </c>
      <c r="I29" s="42">
        <v>19</v>
      </c>
      <c r="J29" s="114">
        <v>1.136363636363636</v>
      </c>
      <c r="K29" s="42">
        <v>10</v>
      </c>
      <c r="L29" s="113">
        <v>52.631578947368418</v>
      </c>
      <c r="M29" s="112">
        <v>0</v>
      </c>
      <c r="N29" s="113">
        <v>0</v>
      </c>
      <c r="O29" s="112">
        <v>2</v>
      </c>
      <c r="P29" s="113">
        <v>10.52631578947368</v>
      </c>
      <c r="Q29" s="112">
        <v>3</v>
      </c>
      <c r="R29" s="113">
        <v>15.789473684210529</v>
      </c>
      <c r="S29" s="112">
        <v>0</v>
      </c>
      <c r="T29" s="113">
        <v>0</v>
      </c>
      <c r="U29" s="112">
        <v>3</v>
      </c>
      <c r="V29" s="113">
        <v>15.789473684210529</v>
      </c>
      <c r="W29" s="112">
        <v>1</v>
      </c>
      <c r="X29" s="114">
        <v>5.2631578947368416</v>
      </c>
    </row>
    <row r="30" spans="2:24">
      <c r="B30" s="115" t="s">
        <v>106</v>
      </c>
      <c r="D30" s="132">
        <v>2431</v>
      </c>
      <c r="F30" s="44">
        <v>28</v>
      </c>
      <c r="G30" s="118">
        <v>1.151789387083505</v>
      </c>
      <c r="I30" s="44">
        <v>17</v>
      </c>
      <c r="J30" s="118">
        <v>0.69930069930069927</v>
      </c>
      <c r="K30" s="44">
        <v>12</v>
      </c>
      <c r="L30" s="117">
        <v>70.588235294117652</v>
      </c>
      <c r="M30" s="116">
        <v>2</v>
      </c>
      <c r="N30" s="117">
        <v>11.76470588235294</v>
      </c>
      <c r="O30" s="116">
        <v>0</v>
      </c>
      <c r="P30" s="117">
        <v>0</v>
      </c>
      <c r="Q30" s="116">
        <v>2</v>
      </c>
      <c r="R30" s="117">
        <v>11.76470588235294</v>
      </c>
      <c r="S30" s="116">
        <v>0</v>
      </c>
      <c r="T30" s="117">
        <v>0</v>
      </c>
      <c r="U30" s="116">
        <v>1</v>
      </c>
      <c r="V30" s="117">
        <v>5.8823529411764701</v>
      </c>
      <c r="W30" s="116">
        <v>0</v>
      </c>
      <c r="X30" s="118">
        <v>0</v>
      </c>
    </row>
    <row r="31" spans="2:24" ht="8" customHeight="1"/>
    <row r="32" spans="2:24">
      <c r="B32" s="119" t="s">
        <v>49</v>
      </c>
      <c r="D32" s="133">
        <v>1741857</v>
      </c>
      <c r="F32" s="120">
        <v>35188</v>
      </c>
      <c r="G32" s="123">
        <v>2.0201428705111839</v>
      </c>
      <c r="I32" s="120">
        <v>17522</v>
      </c>
      <c r="J32" s="123">
        <v>1.0059379156842381</v>
      </c>
      <c r="K32" s="120">
        <v>14779</v>
      </c>
      <c r="L32" s="122">
        <v>84.345394361374275</v>
      </c>
      <c r="M32" s="121">
        <v>292</v>
      </c>
      <c r="N32" s="122">
        <v>1.666476429631321</v>
      </c>
      <c r="O32" s="121">
        <v>1113</v>
      </c>
      <c r="P32" s="122">
        <v>6.3520146102043151</v>
      </c>
      <c r="Q32" s="121">
        <v>338</v>
      </c>
      <c r="R32" s="122">
        <v>1.9290035384088571</v>
      </c>
      <c r="S32" s="121">
        <v>37</v>
      </c>
      <c r="T32" s="122">
        <v>0.21116310923410569</v>
      </c>
      <c r="U32" s="121">
        <v>376</v>
      </c>
      <c r="V32" s="122">
        <v>2.145873758703345</v>
      </c>
      <c r="W32" s="121">
        <v>587</v>
      </c>
      <c r="X32" s="123">
        <v>3.3500741924437851</v>
      </c>
    </row>
    <row r="34" spans="2:22">
      <c r="B34" s="244" t="s">
        <v>158</v>
      </c>
      <c r="C34" s="202"/>
      <c r="D34" s="202"/>
      <c r="E34" s="202"/>
      <c r="F34" s="202"/>
      <c r="G34" s="202"/>
      <c r="H34" s="202"/>
      <c r="I34" s="202"/>
      <c r="J34" s="202"/>
      <c r="K34" s="202"/>
      <c r="L34" s="202"/>
      <c r="M34" s="202"/>
      <c r="N34" s="202"/>
      <c r="O34" s="202"/>
      <c r="P34" s="202"/>
      <c r="Q34" s="202"/>
      <c r="R34" s="202"/>
      <c r="S34" s="202"/>
      <c r="T34" s="202"/>
      <c r="U34" s="202"/>
      <c r="V34" s="202"/>
    </row>
    <row r="35" spans="2:22">
      <c r="B35" s="202"/>
      <c r="C35" s="202"/>
      <c r="D35" s="202"/>
      <c r="E35" s="202"/>
      <c r="F35" s="202"/>
      <c r="G35" s="202"/>
      <c r="H35" s="202"/>
      <c r="I35" s="202"/>
      <c r="J35" s="202"/>
      <c r="K35" s="202"/>
      <c r="L35" s="202"/>
      <c r="M35" s="202"/>
      <c r="N35" s="202"/>
      <c r="O35" s="202"/>
      <c r="P35" s="202"/>
      <c r="Q35" s="202"/>
      <c r="R35" s="202"/>
      <c r="S35" s="202"/>
      <c r="T35" s="202"/>
      <c r="U35" s="202"/>
      <c r="V35" s="202"/>
    </row>
  </sheetData>
  <mergeCells count="34">
    <mergeCell ref="A4:V4"/>
    <mergeCell ref="K10"/>
    <mergeCell ref="O10"/>
    <mergeCell ref="D10"/>
    <mergeCell ref="F10"/>
    <mergeCell ref="J10"/>
    <mergeCell ref="P10"/>
    <mergeCell ref="R10"/>
    <mergeCell ref="B5:V5"/>
    <mergeCell ref="K8:X8"/>
    <mergeCell ref="T10"/>
    <mergeCell ref="F8:G9"/>
    <mergeCell ref="U9:V9"/>
    <mergeCell ref="K9:L9"/>
    <mergeCell ref="M9:N9"/>
    <mergeCell ref="O9:P9"/>
    <mergeCell ref="W9:X9"/>
    <mergeCell ref="Q10"/>
    <mergeCell ref="X10"/>
    <mergeCell ref="I10"/>
    <mergeCell ref="I8:J9"/>
    <mergeCell ref="U10"/>
    <mergeCell ref="W10"/>
    <mergeCell ref="Q9:R9"/>
    <mergeCell ref="D7:D9"/>
    <mergeCell ref="B34:V35"/>
    <mergeCell ref="S10"/>
    <mergeCell ref="B7:B10"/>
    <mergeCell ref="L10"/>
    <mergeCell ref="N10"/>
    <mergeCell ref="V10"/>
    <mergeCell ref="S9:T9"/>
    <mergeCell ref="G10"/>
    <mergeCell ref="M10"/>
  </mergeCells>
  <printOptions horizontalCentered="1" verticalCentered="1"/>
  <pageMargins left="0.27777777777777779" right="0.27777777777777779" top="0.27777777777777779" bottom="0.27777777777777779" header="0.1388888888888889" footer="0.1388888888888889"/>
  <pageSetup paperSize="9"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86</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410355</v>
      </c>
      <c r="E9" s="108">
        <v>396745</v>
      </c>
      <c r="F9" s="108">
        <v>402114</v>
      </c>
      <c r="G9" s="108">
        <v>422621</v>
      </c>
      <c r="H9" s="108">
        <v>420976</v>
      </c>
      <c r="I9" s="108">
        <v>423377</v>
      </c>
      <c r="J9" s="108">
        <v>456133</v>
      </c>
      <c r="K9" s="108">
        <v>469968</v>
      </c>
      <c r="L9" s="194"/>
      <c r="M9" s="7"/>
      <c r="N9" s="195">
        <f t="shared" ref="N9:N28" si="0">E9/D9-1</f>
        <v>-3.3166404698370955E-2</v>
      </c>
      <c r="O9" s="196">
        <f t="shared" ref="O9:O28" si="1">E9-D9</f>
        <v>-13610</v>
      </c>
      <c r="P9" s="195">
        <f t="shared" ref="P9:P28" si="2">F9/E9-1</f>
        <v>1.3532621709158255E-2</v>
      </c>
      <c r="Q9" s="196">
        <f t="shared" ref="Q9:Q28" si="3">F9-E9</f>
        <v>5369</v>
      </c>
      <c r="R9" s="195">
        <f t="shared" ref="R9:R28" si="4">G9/F9-1</f>
        <v>5.0997975698433784E-2</v>
      </c>
      <c r="S9" s="196">
        <f t="shared" ref="S9:S28" si="5">G9-F9</f>
        <v>20507</v>
      </c>
      <c r="T9" s="195">
        <f t="shared" ref="T9:T28" si="6">H9/G9-1</f>
        <v>-3.8923763845147841E-3</v>
      </c>
      <c r="U9" s="196">
        <f t="shared" ref="U9:U28" si="7">H9-G9</f>
        <v>-1645</v>
      </c>
      <c r="V9" s="195">
        <f t="shared" ref="V9:V28" si="8">I9/H9-1</f>
        <v>5.7034130211699452E-3</v>
      </c>
      <c r="W9" s="196">
        <f t="shared" ref="W9:W28" si="9">I9-H9</f>
        <v>2401</v>
      </c>
      <c r="X9" s="195">
        <f t="shared" ref="X9:X28" si="10">J9/I9-1</f>
        <v>7.7368397433020597E-2</v>
      </c>
      <c r="Y9" s="196">
        <f t="shared" ref="Y9:Y28" si="11">J9-I9</f>
        <v>32756</v>
      </c>
      <c r="Z9" s="195">
        <v>0.10316465501457681</v>
      </c>
      <c r="AA9" s="196">
        <v>43950</v>
      </c>
    </row>
    <row r="10" spans="2:27">
      <c r="B10" s="169" t="s">
        <v>89</v>
      </c>
      <c r="D10" s="42">
        <v>51252</v>
      </c>
      <c r="E10" s="112">
        <v>47953</v>
      </c>
      <c r="F10" s="112">
        <v>48669</v>
      </c>
      <c r="G10" s="112">
        <v>51170</v>
      </c>
      <c r="H10" s="112">
        <v>54128</v>
      </c>
      <c r="I10" s="112">
        <v>57909</v>
      </c>
      <c r="J10" s="112">
        <v>61425</v>
      </c>
      <c r="K10" s="112">
        <v>63180</v>
      </c>
      <c r="L10" s="197"/>
      <c r="M10" s="8"/>
      <c r="N10" s="198">
        <f t="shared" si="0"/>
        <v>-6.4368219776789193E-2</v>
      </c>
      <c r="O10" s="199">
        <f t="shared" si="1"/>
        <v>-3299</v>
      </c>
      <c r="P10" s="198">
        <f t="shared" si="2"/>
        <v>1.4931286885075057E-2</v>
      </c>
      <c r="Q10" s="199">
        <f t="shared" si="3"/>
        <v>716</v>
      </c>
      <c r="R10" s="198">
        <f t="shared" si="4"/>
        <v>5.1387947153218594E-2</v>
      </c>
      <c r="S10" s="199">
        <f t="shared" si="5"/>
        <v>2501</v>
      </c>
      <c r="T10" s="198">
        <f t="shared" si="6"/>
        <v>5.7807308970099669E-2</v>
      </c>
      <c r="U10" s="199">
        <f t="shared" si="7"/>
        <v>2958</v>
      </c>
      <c r="V10" s="198">
        <f t="shared" si="8"/>
        <v>6.9852941176470562E-2</v>
      </c>
      <c r="W10" s="199">
        <f t="shared" si="9"/>
        <v>3781</v>
      </c>
      <c r="X10" s="198">
        <f t="shared" si="10"/>
        <v>6.0715950888462933E-2</v>
      </c>
      <c r="Y10" s="199">
        <f t="shared" si="11"/>
        <v>3516</v>
      </c>
      <c r="Z10" s="198">
        <v>6.0814668054669507E-2</v>
      </c>
      <c r="AA10" s="199">
        <v>3622</v>
      </c>
    </row>
    <row r="11" spans="2:27">
      <c r="B11" s="169" t="s">
        <v>90</v>
      </c>
      <c r="D11" s="42">
        <v>40697</v>
      </c>
      <c r="E11" s="112">
        <v>39355</v>
      </c>
      <c r="F11" s="112">
        <v>41002</v>
      </c>
      <c r="G11" s="112">
        <v>43882</v>
      </c>
      <c r="H11" s="112">
        <v>46871</v>
      </c>
      <c r="I11" s="112">
        <v>51282</v>
      </c>
      <c r="J11" s="112">
        <v>50073</v>
      </c>
      <c r="K11" s="112">
        <v>50826</v>
      </c>
      <c r="L11" s="197"/>
      <c r="M11" s="8"/>
      <c r="N11" s="198">
        <f t="shared" si="0"/>
        <v>-3.2975403592402364E-2</v>
      </c>
      <c r="O11" s="199">
        <f t="shared" si="1"/>
        <v>-1342</v>
      </c>
      <c r="P11" s="198">
        <f t="shared" si="2"/>
        <v>4.1849828484309404E-2</v>
      </c>
      <c r="Q11" s="199">
        <f t="shared" si="3"/>
        <v>1647</v>
      </c>
      <c r="R11" s="198">
        <f t="shared" si="4"/>
        <v>7.024047607433781E-2</v>
      </c>
      <c r="S11" s="199">
        <f t="shared" si="5"/>
        <v>2880</v>
      </c>
      <c r="T11" s="198">
        <f t="shared" si="6"/>
        <v>6.8114488856478639E-2</v>
      </c>
      <c r="U11" s="199">
        <f t="shared" si="7"/>
        <v>2989</v>
      </c>
      <c r="V11" s="198">
        <f t="shared" si="8"/>
        <v>9.4109363999061335E-2</v>
      </c>
      <c r="W11" s="199">
        <f t="shared" si="9"/>
        <v>4411</v>
      </c>
      <c r="X11" s="198">
        <f t="shared" si="10"/>
        <v>-2.3575523575523616E-2</v>
      </c>
      <c r="Y11" s="199">
        <f t="shared" si="11"/>
        <v>-1209</v>
      </c>
      <c r="Z11" s="198">
        <v>-3.0204735827815798E-2</v>
      </c>
      <c r="AA11" s="199">
        <v>-1583</v>
      </c>
    </row>
    <row r="12" spans="2:27">
      <c r="B12" s="169" t="s">
        <v>91</v>
      </c>
      <c r="D12" s="42">
        <v>32479</v>
      </c>
      <c r="E12" s="112">
        <v>32836</v>
      </c>
      <c r="F12" s="112">
        <v>35355</v>
      </c>
      <c r="G12" s="112">
        <v>39461</v>
      </c>
      <c r="H12" s="112">
        <v>43584</v>
      </c>
      <c r="I12" s="112">
        <v>46233</v>
      </c>
      <c r="J12" s="112">
        <v>50646</v>
      </c>
      <c r="K12" s="112">
        <v>50682</v>
      </c>
      <c r="L12" s="197"/>
      <c r="M12" s="8"/>
      <c r="N12" s="198">
        <f t="shared" si="0"/>
        <v>1.0991717725299388E-2</v>
      </c>
      <c r="O12" s="199">
        <f t="shared" si="1"/>
        <v>357</v>
      </c>
      <c r="P12" s="198">
        <f t="shared" si="2"/>
        <v>7.6714581556827977E-2</v>
      </c>
      <c r="Q12" s="199">
        <f t="shared" si="3"/>
        <v>2519</v>
      </c>
      <c r="R12" s="198">
        <f t="shared" si="4"/>
        <v>0.11613633149483804</v>
      </c>
      <c r="S12" s="199">
        <f t="shared" si="5"/>
        <v>4106</v>
      </c>
      <c r="T12" s="198">
        <f t="shared" si="6"/>
        <v>0.10448290717417197</v>
      </c>
      <c r="U12" s="199">
        <f t="shared" si="7"/>
        <v>4123</v>
      </c>
      <c r="V12" s="198">
        <f t="shared" si="8"/>
        <v>6.0779185022026505E-2</v>
      </c>
      <c r="W12" s="199">
        <f t="shared" si="9"/>
        <v>2649</v>
      </c>
      <c r="X12" s="198">
        <f t="shared" si="10"/>
        <v>9.5451301018752766E-2</v>
      </c>
      <c r="Y12" s="199">
        <f t="shared" si="11"/>
        <v>4413</v>
      </c>
      <c r="Z12" s="198">
        <v>4.6521712197237219E-2</v>
      </c>
      <c r="AA12" s="199">
        <v>2253</v>
      </c>
    </row>
    <row r="13" spans="2:27">
      <c r="B13" s="169" t="s">
        <v>92</v>
      </c>
      <c r="D13" s="42">
        <v>53168</v>
      </c>
      <c r="E13" s="112">
        <v>54714</v>
      </c>
      <c r="F13" s="112">
        <v>58012</v>
      </c>
      <c r="G13" s="112">
        <v>57712</v>
      </c>
      <c r="H13" s="112">
        <v>63120</v>
      </c>
      <c r="I13" s="112">
        <v>75761</v>
      </c>
      <c r="J13" s="112">
        <v>79243</v>
      </c>
      <c r="K13" s="112">
        <v>86500</v>
      </c>
      <c r="L13" s="197"/>
      <c r="M13" s="8"/>
      <c r="N13" s="198">
        <f t="shared" si="0"/>
        <v>2.907764068612706E-2</v>
      </c>
      <c r="O13" s="199">
        <f t="shared" si="1"/>
        <v>1546</v>
      </c>
      <c r="P13" s="198">
        <f t="shared" si="2"/>
        <v>6.0277077164893722E-2</v>
      </c>
      <c r="Q13" s="199">
        <f t="shared" si="3"/>
        <v>3298</v>
      </c>
      <c r="R13" s="198">
        <f t="shared" si="4"/>
        <v>-5.1713438598910422E-3</v>
      </c>
      <c r="S13" s="199">
        <f t="shared" si="5"/>
        <v>-300</v>
      </c>
      <c r="T13" s="198">
        <f t="shared" si="6"/>
        <v>9.3706681452730756E-2</v>
      </c>
      <c r="U13" s="199">
        <f t="shared" si="7"/>
        <v>5408</v>
      </c>
      <c r="V13" s="198">
        <f t="shared" si="8"/>
        <v>0.20026932826362476</v>
      </c>
      <c r="W13" s="199">
        <f t="shared" si="9"/>
        <v>12641</v>
      </c>
      <c r="X13" s="198">
        <f t="shared" si="10"/>
        <v>4.5960322593418867E-2</v>
      </c>
      <c r="Y13" s="199">
        <f t="shared" si="11"/>
        <v>3482</v>
      </c>
      <c r="Z13" s="198">
        <v>0.13165090205005431</v>
      </c>
      <c r="AA13" s="199">
        <v>10063</v>
      </c>
    </row>
    <row r="14" spans="2:27">
      <c r="B14" s="169" t="s">
        <v>93</v>
      </c>
      <c r="D14" s="42">
        <v>25483</v>
      </c>
      <c r="E14" s="112">
        <v>25356</v>
      </c>
      <c r="F14" s="112">
        <v>23258</v>
      </c>
      <c r="G14" s="112">
        <v>23164</v>
      </c>
      <c r="H14" s="112">
        <v>23876</v>
      </c>
      <c r="I14" s="112">
        <v>23556</v>
      </c>
      <c r="J14" s="112">
        <v>23795</v>
      </c>
      <c r="K14" s="112">
        <v>25962</v>
      </c>
      <c r="L14" s="197"/>
      <c r="M14" s="8"/>
      <c r="N14" s="198">
        <f t="shared" si="0"/>
        <v>-4.9837146332849525E-3</v>
      </c>
      <c r="O14" s="199">
        <f t="shared" si="1"/>
        <v>-127</v>
      </c>
      <c r="P14" s="198">
        <f t="shared" si="2"/>
        <v>-8.274175737498024E-2</v>
      </c>
      <c r="Q14" s="199">
        <f t="shared" si="3"/>
        <v>-2098</v>
      </c>
      <c r="R14" s="198">
        <f t="shared" si="4"/>
        <v>-4.0416200877118058E-3</v>
      </c>
      <c r="S14" s="199">
        <f t="shared" si="5"/>
        <v>-94</v>
      </c>
      <c r="T14" s="198">
        <f t="shared" si="6"/>
        <v>3.0737351061992824E-2</v>
      </c>
      <c r="U14" s="199">
        <f t="shared" si="7"/>
        <v>712</v>
      </c>
      <c r="V14" s="198">
        <f t="shared" si="8"/>
        <v>-1.34025799966494E-2</v>
      </c>
      <c r="W14" s="199">
        <f t="shared" si="9"/>
        <v>-320</v>
      </c>
      <c r="X14" s="198">
        <f t="shared" si="10"/>
        <v>1.0146034980472063E-2</v>
      </c>
      <c r="Y14" s="199">
        <f t="shared" si="11"/>
        <v>239</v>
      </c>
      <c r="Z14" s="198">
        <v>0.1002712324122732</v>
      </c>
      <c r="AA14" s="199">
        <v>2366</v>
      </c>
    </row>
    <row r="15" spans="2:27">
      <c r="B15" s="169" t="s">
        <v>94</v>
      </c>
      <c r="D15" s="42">
        <v>146192</v>
      </c>
      <c r="E15" s="112">
        <v>140933</v>
      </c>
      <c r="F15" s="112">
        <v>142154</v>
      </c>
      <c r="G15" s="112">
        <v>146929</v>
      </c>
      <c r="H15" s="112">
        <v>156550</v>
      </c>
      <c r="I15" s="112">
        <v>160725</v>
      </c>
      <c r="J15" s="112">
        <v>162682</v>
      </c>
      <c r="K15" s="112">
        <v>161679</v>
      </c>
      <c r="L15" s="197"/>
      <c r="M15" s="8"/>
      <c r="N15" s="198">
        <f t="shared" si="0"/>
        <v>-3.5973240669804118E-2</v>
      </c>
      <c r="O15" s="199">
        <f t="shared" si="1"/>
        <v>-5259</v>
      </c>
      <c r="P15" s="198">
        <f t="shared" si="2"/>
        <v>8.6636912575479563E-3</v>
      </c>
      <c r="Q15" s="199">
        <f t="shared" si="3"/>
        <v>1221</v>
      </c>
      <c r="R15" s="198">
        <f t="shared" si="4"/>
        <v>3.3590331612195268E-2</v>
      </c>
      <c r="S15" s="199">
        <f t="shared" si="5"/>
        <v>4775</v>
      </c>
      <c r="T15" s="198">
        <f t="shared" si="6"/>
        <v>6.5480606279223252E-2</v>
      </c>
      <c r="U15" s="199">
        <f t="shared" si="7"/>
        <v>9621</v>
      </c>
      <c r="V15" s="198">
        <f t="shared" si="8"/>
        <v>2.666879591184923E-2</v>
      </c>
      <c r="W15" s="199">
        <f t="shared" si="9"/>
        <v>4175</v>
      </c>
      <c r="X15" s="198">
        <f t="shared" si="10"/>
        <v>1.2176077150412246E-2</v>
      </c>
      <c r="Y15" s="199">
        <f t="shared" si="11"/>
        <v>1957</v>
      </c>
      <c r="Z15" s="198">
        <v>2.1694797587539232E-3</v>
      </c>
      <c r="AA15" s="199">
        <v>350</v>
      </c>
    </row>
    <row r="16" spans="2:27">
      <c r="B16" s="169" t="s">
        <v>95</v>
      </c>
      <c r="D16" s="42">
        <v>89837</v>
      </c>
      <c r="E16" s="112">
        <v>84968</v>
      </c>
      <c r="F16" s="112">
        <v>87354</v>
      </c>
      <c r="G16" s="112">
        <v>89947</v>
      </c>
      <c r="H16" s="112">
        <v>94676</v>
      </c>
      <c r="I16" s="112">
        <v>98880</v>
      </c>
      <c r="J16" s="112">
        <v>104062</v>
      </c>
      <c r="K16" s="112">
        <v>105282</v>
      </c>
      <c r="L16" s="197"/>
      <c r="M16" s="8"/>
      <c r="N16" s="198">
        <f t="shared" si="0"/>
        <v>-5.4198158887763359E-2</v>
      </c>
      <c r="O16" s="199">
        <f t="shared" si="1"/>
        <v>-4869</v>
      </c>
      <c r="P16" s="198">
        <f t="shared" si="2"/>
        <v>2.8081159966104829E-2</v>
      </c>
      <c r="Q16" s="199">
        <f t="shared" si="3"/>
        <v>2386</v>
      </c>
      <c r="R16" s="198">
        <f t="shared" si="4"/>
        <v>2.9683815280353576E-2</v>
      </c>
      <c r="S16" s="199">
        <f t="shared" si="5"/>
        <v>2593</v>
      </c>
      <c r="T16" s="198">
        <f t="shared" si="6"/>
        <v>5.2575405516581908E-2</v>
      </c>
      <c r="U16" s="199">
        <f t="shared" si="7"/>
        <v>4729</v>
      </c>
      <c r="V16" s="198">
        <f t="shared" si="8"/>
        <v>4.4404072837889164E-2</v>
      </c>
      <c r="W16" s="199">
        <f t="shared" si="9"/>
        <v>4204</v>
      </c>
      <c r="X16" s="198">
        <f t="shared" si="10"/>
        <v>5.2406957928802678E-2</v>
      </c>
      <c r="Y16" s="199">
        <f t="shared" si="11"/>
        <v>5182</v>
      </c>
      <c r="Z16" s="198">
        <v>2.120353844960032E-2</v>
      </c>
      <c r="AA16" s="199">
        <v>2186</v>
      </c>
    </row>
    <row r="17" spans="2:27">
      <c r="B17" s="169" t="s">
        <v>96</v>
      </c>
      <c r="D17" s="42">
        <v>334206</v>
      </c>
      <c r="E17" s="112">
        <v>321411</v>
      </c>
      <c r="F17" s="112">
        <v>337967</v>
      </c>
      <c r="G17" s="112">
        <v>354754</v>
      </c>
      <c r="H17" s="112">
        <v>352939</v>
      </c>
      <c r="I17" s="112">
        <v>382242</v>
      </c>
      <c r="J17" s="112">
        <v>419673</v>
      </c>
      <c r="K17" s="112">
        <v>431467</v>
      </c>
      <c r="L17" s="197"/>
      <c r="M17" s="8"/>
      <c r="N17" s="198">
        <f t="shared" si="0"/>
        <v>-3.828477047090717E-2</v>
      </c>
      <c r="O17" s="199">
        <f t="shared" si="1"/>
        <v>-12795</v>
      </c>
      <c r="P17" s="198">
        <f t="shared" si="2"/>
        <v>5.1510371455861792E-2</v>
      </c>
      <c r="Q17" s="199">
        <f t="shared" si="3"/>
        <v>16556</v>
      </c>
      <c r="R17" s="198">
        <f t="shared" si="4"/>
        <v>4.9670529962984489E-2</v>
      </c>
      <c r="S17" s="199">
        <f t="shared" si="5"/>
        <v>16787</v>
      </c>
      <c r="T17" s="198">
        <f t="shared" si="6"/>
        <v>-5.1162213815770796E-3</v>
      </c>
      <c r="U17" s="199">
        <f t="shared" si="7"/>
        <v>-1815</v>
      </c>
      <c r="V17" s="198">
        <f t="shared" si="8"/>
        <v>8.3025678658351643E-2</v>
      </c>
      <c r="W17" s="199">
        <f t="shared" si="9"/>
        <v>29303</v>
      </c>
      <c r="X17" s="198">
        <f t="shared" si="10"/>
        <v>9.7924874817523877E-2</v>
      </c>
      <c r="Y17" s="199">
        <f t="shared" si="11"/>
        <v>37431</v>
      </c>
      <c r="Z17" s="198">
        <v>7.2676601182396272E-2</v>
      </c>
      <c r="AA17" s="199">
        <v>29233</v>
      </c>
    </row>
    <row r="18" spans="2:27">
      <c r="B18" s="169" t="s">
        <v>97</v>
      </c>
      <c r="D18" s="42">
        <v>144556</v>
      </c>
      <c r="E18" s="112">
        <v>155768</v>
      </c>
      <c r="F18" s="112">
        <v>166723</v>
      </c>
      <c r="G18" s="112">
        <v>185933</v>
      </c>
      <c r="H18" s="112">
        <v>205653</v>
      </c>
      <c r="I18" s="112">
        <v>218328</v>
      </c>
      <c r="J18" s="112">
        <v>236730</v>
      </c>
      <c r="K18" s="112">
        <v>245572</v>
      </c>
      <c r="L18" s="197"/>
      <c r="M18" s="8"/>
      <c r="N18" s="198">
        <f t="shared" si="0"/>
        <v>7.7561637012645512E-2</v>
      </c>
      <c r="O18" s="199">
        <f t="shared" si="1"/>
        <v>11212</v>
      </c>
      <c r="P18" s="198">
        <f t="shared" si="2"/>
        <v>7.0328950747265084E-2</v>
      </c>
      <c r="Q18" s="199">
        <f t="shared" si="3"/>
        <v>10955</v>
      </c>
      <c r="R18" s="198">
        <f t="shared" si="4"/>
        <v>0.11522105528331417</v>
      </c>
      <c r="S18" s="199">
        <f t="shared" si="5"/>
        <v>19210</v>
      </c>
      <c r="T18" s="198">
        <f t="shared" si="6"/>
        <v>0.10605970968036882</v>
      </c>
      <c r="U18" s="199">
        <f t="shared" si="7"/>
        <v>19720</v>
      </c>
      <c r="V18" s="198">
        <f t="shared" si="8"/>
        <v>6.1632944814809409E-2</v>
      </c>
      <c r="W18" s="199">
        <f t="shared" si="9"/>
        <v>12675</v>
      </c>
      <c r="X18" s="198">
        <f t="shared" si="10"/>
        <v>8.4286028360998078E-2</v>
      </c>
      <c r="Y18" s="199">
        <f t="shared" si="11"/>
        <v>18402</v>
      </c>
      <c r="Z18" s="198">
        <v>7.4149243285801747E-2</v>
      </c>
      <c r="AA18" s="199">
        <v>16952</v>
      </c>
    </row>
    <row r="19" spans="2:27">
      <c r="B19" s="169" t="s">
        <v>98</v>
      </c>
      <c r="D19" s="42">
        <v>56883</v>
      </c>
      <c r="E19" s="112">
        <v>52977</v>
      </c>
      <c r="F19" s="112">
        <v>54286</v>
      </c>
      <c r="G19" s="112">
        <v>56834</v>
      </c>
      <c r="H19" s="112">
        <v>58876</v>
      </c>
      <c r="I19" s="112">
        <v>59450</v>
      </c>
      <c r="J19" s="112">
        <v>62130</v>
      </c>
      <c r="K19" s="112">
        <v>62191</v>
      </c>
      <c r="L19" s="197"/>
      <c r="M19" s="8"/>
      <c r="N19" s="198">
        <f t="shared" si="0"/>
        <v>-6.8667264384789872E-2</v>
      </c>
      <c r="O19" s="199">
        <f t="shared" si="1"/>
        <v>-3906</v>
      </c>
      <c r="P19" s="198">
        <f t="shared" si="2"/>
        <v>2.4708835909923232E-2</v>
      </c>
      <c r="Q19" s="199">
        <f t="shared" si="3"/>
        <v>1309</v>
      </c>
      <c r="R19" s="198">
        <f t="shared" si="4"/>
        <v>4.6936595070552256E-2</v>
      </c>
      <c r="S19" s="199">
        <f t="shared" si="5"/>
        <v>2548</v>
      </c>
      <c r="T19" s="198">
        <f t="shared" si="6"/>
        <v>3.5929197311468597E-2</v>
      </c>
      <c r="U19" s="199">
        <f t="shared" si="7"/>
        <v>2042</v>
      </c>
      <c r="V19" s="198">
        <f t="shared" si="8"/>
        <v>9.7493036211699913E-3</v>
      </c>
      <c r="W19" s="199">
        <f t="shared" si="9"/>
        <v>574</v>
      </c>
      <c r="X19" s="198">
        <f t="shared" si="10"/>
        <v>4.5079899074852881E-2</v>
      </c>
      <c r="Y19" s="199">
        <f t="shared" si="11"/>
        <v>2680</v>
      </c>
      <c r="Z19" s="198">
        <v>2.630493258742184E-2</v>
      </c>
      <c r="AA19" s="199">
        <v>1594</v>
      </c>
    </row>
    <row r="20" spans="2:27">
      <c r="B20" s="169" t="s">
        <v>99</v>
      </c>
      <c r="D20" s="42">
        <v>80673</v>
      </c>
      <c r="E20" s="112">
        <v>77385</v>
      </c>
      <c r="F20" s="112">
        <v>77804</v>
      </c>
      <c r="G20" s="112">
        <v>79633</v>
      </c>
      <c r="H20" s="112">
        <v>83919</v>
      </c>
      <c r="I20" s="112">
        <v>85251</v>
      </c>
      <c r="J20" s="112">
        <v>100525</v>
      </c>
      <c r="K20" s="112">
        <v>103578</v>
      </c>
      <c r="L20" s="197"/>
      <c r="M20" s="8"/>
      <c r="N20" s="198">
        <f t="shared" si="0"/>
        <v>-4.0757130638503614E-2</v>
      </c>
      <c r="O20" s="199">
        <f t="shared" si="1"/>
        <v>-3288</v>
      </c>
      <c r="P20" s="198">
        <f t="shared" si="2"/>
        <v>5.414486011500852E-3</v>
      </c>
      <c r="Q20" s="199">
        <f t="shared" si="3"/>
        <v>419</v>
      </c>
      <c r="R20" s="198">
        <f t="shared" si="4"/>
        <v>2.3507788802632268E-2</v>
      </c>
      <c r="S20" s="199">
        <f t="shared" si="5"/>
        <v>1829</v>
      </c>
      <c r="T20" s="198">
        <f t="shared" si="6"/>
        <v>5.3821908002963603E-2</v>
      </c>
      <c r="U20" s="199">
        <f t="shared" si="7"/>
        <v>4286</v>
      </c>
      <c r="V20" s="198">
        <f t="shared" si="8"/>
        <v>1.5872448432416864E-2</v>
      </c>
      <c r="W20" s="199">
        <f t="shared" si="9"/>
        <v>1332</v>
      </c>
      <c r="X20" s="198">
        <f t="shared" si="10"/>
        <v>0.17916505378236036</v>
      </c>
      <c r="Y20" s="199">
        <f t="shared" si="11"/>
        <v>15274</v>
      </c>
      <c r="Z20" s="198">
        <v>0.12774783602809081</v>
      </c>
      <c r="AA20" s="199">
        <v>11733</v>
      </c>
    </row>
    <row r="21" spans="2:27">
      <c r="B21" s="169" t="s">
        <v>100</v>
      </c>
      <c r="D21" s="42">
        <v>228990</v>
      </c>
      <c r="E21" s="112">
        <v>223671</v>
      </c>
      <c r="F21" s="112">
        <v>216089</v>
      </c>
      <c r="G21" s="112">
        <v>224953</v>
      </c>
      <c r="H21" s="112">
        <v>237216</v>
      </c>
      <c r="I21" s="112">
        <v>256424</v>
      </c>
      <c r="J21" s="112">
        <v>277807</v>
      </c>
      <c r="K21" s="112">
        <v>291542</v>
      </c>
      <c r="L21" s="197"/>
      <c r="M21" s="8"/>
      <c r="N21" s="198">
        <f t="shared" si="0"/>
        <v>-2.3228088562819327E-2</v>
      </c>
      <c r="O21" s="199">
        <f t="shared" si="1"/>
        <v>-5319</v>
      </c>
      <c r="P21" s="198">
        <f t="shared" si="2"/>
        <v>-3.3898001976116698E-2</v>
      </c>
      <c r="Q21" s="199">
        <f t="shared" si="3"/>
        <v>-7582</v>
      </c>
      <c r="R21" s="198">
        <f t="shared" si="4"/>
        <v>4.1020135222061382E-2</v>
      </c>
      <c r="S21" s="199">
        <f t="shared" si="5"/>
        <v>8864</v>
      </c>
      <c r="T21" s="198">
        <f t="shared" si="6"/>
        <v>5.4513609509541983E-2</v>
      </c>
      <c r="U21" s="199">
        <f t="shared" si="7"/>
        <v>12263</v>
      </c>
      <c r="V21" s="198">
        <f t="shared" si="8"/>
        <v>8.0972615675165338E-2</v>
      </c>
      <c r="W21" s="199">
        <f t="shared" si="9"/>
        <v>19208</v>
      </c>
      <c r="X21" s="198">
        <f t="shared" si="10"/>
        <v>8.3389230337253872E-2</v>
      </c>
      <c r="Y21" s="199">
        <f t="shared" si="11"/>
        <v>21383</v>
      </c>
      <c r="Z21" s="198">
        <v>8.2153899832596577E-2</v>
      </c>
      <c r="AA21" s="199">
        <v>22133</v>
      </c>
    </row>
    <row r="22" spans="2:27">
      <c r="B22" s="169" t="s">
        <v>101</v>
      </c>
      <c r="D22" s="42">
        <v>53719</v>
      </c>
      <c r="E22" s="112">
        <v>52094</v>
      </c>
      <c r="F22" s="112">
        <v>54205</v>
      </c>
      <c r="G22" s="112">
        <v>55440</v>
      </c>
      <c r="H22" s="112">
        <v>62760</v>
      </c>
      <c r="I22" s="112">
        <v>66811</v>
      </c>
      <c r="J22" s="112">
        <v>74588</v>
      </c>
      <c r="K22" s="112">
        <v>76046</v>
      </c>
      <c r="L22" s="197"/>
      <c r="M22" s="8"/>
      <c r="N22" s="198">
        <f t="shared" si="0"/>
        <v>-3.0250004653846863E-2</v>
      </c>
      <c r="O22" s="199">
        <f t="shared" si="1"/>
        <v>-1625</v>
      </c>
      <c r="P22" s="198">
        <f t="shared" si="2"/>
        <v>4.0522900909893744E-2</v>
      </c>
      <c r="Q22" s="199">
        <f t="shared" si="3"/>
        <v>2111</v>
      </c>
      <c r="R22" s="198">
        <f t="shared" si="4"/>
        <v>2.2783876026196914E-2</v>
      </c>
      <c r="S22" s="199">
        <f t="shared" si="5"/>
        <v>1235</v>
      </c>
      <c r="T22" s="198">
        <f t="shared" si="6"/>
        <v>0.13203463203463195</v>
      </c>
      <c r="U22" s="199">
        <f t="shared" si="7"/>
        <v>7320</v>
      </c>
      <c r="V22" s="198">
        <f t="shared" si="8"/>
        <v>6.4547482472912643E-2</v>
      </c>
      <c r="W22" s="199">
        <f t="shared" si="9"/>
        <v>4051</v>
      </c>
      <c r="X22" s="198">
        <f t="shared" si="10"/>
        <v>0.11640298753199319</v>
      </c>
      <c r="Y22" s="199">
        <f t="shared" si="11"/>
        <v>7777</v>
      </c>
      <c r="Z22" s="198">
        <v>6.8647152232262032E-2</v>
      </c>
      <c r="AA22" s="199">
        <v>4885</v>
      </c>
    </row>
    <row r="23" spans="2:27">
      <c r="B23" s="169" t="s">
        <v>102</v>
      </c>
      <c r="D23" s="42">
        <v>20052</v>
      </c>
      <c r="E23" s="112">
        <v>19700</v>
      </c>
      <c r="F23" s="112">
        <v>20426</v>
      </c>
      <c r="G23" s="112">
        <v>21291</v>
      </c>
      <c r="H23" s="112">
        <v>22108</v>
      </c>
      <c r="I23" s="112">
        <v>21514</v>
      </c>
      <c r="J23" s="112">
        <v>24200</v>
      </c>
      <c r="K23" s="112">
        <v>24295</v>
      </c>
      <c r="L23" s="197"/>
      <c r="M23" s="8"/>
      <c r="N23" s="198">
        <f t="shared" si="0"/>
        <v>-1.7554358667464576E-2</v>
      </c>
      <c r="O23" s="199">
        <f t="shared" si="1"/>
        <v>-352</v>
      </c>
      <c r="P23" s="198">
        <f t="shared" si="2"/>
        <v>3.6852791878172697E-2</v>
      </c>
      <c r="Q23" s="199">
        <f t="shared" si="3"/>
        <v>726</v>
      </c>
      <c r="R23" s="198">
        <f t="shared" si="4"/>
        <v>4.2347987858611491E-2</v>
      </c>
      <c r="S23" s="199">
        <f t="shared" si="5"/>
        <v>865</v>
      </c>
      <c r="T23" s="198">
        <f t="shared" si="6"/>
        <v>3.8373021464468637E-2</v>
      </c>
      <c r="U23" s="199">
        <f t="shared" si="7"/>
        <v>817</v>
      </c>
      <c r="V23" s="198">
        <f t="shared" si="8"/>
        <v>-2.6868102044508735E-2</v>
      </c>
      <c r="W23" s="199">
        <f t="shared" si="9"/>
        <v>-594</v>
      </c>
      <c r="X23" s="198">
        <f t="shared" si="10"/>
        <v>0.12484893557683363</v>
      </c>
      <c r="Y23" s="199">
        <f t="shared" si="11"/>
        <v>2686</v>
      </c>
      <c r="Z23" s="198">
        <v>2.458670715249656E-2</v>
      </c>
      <c r="AA23" s="199">
        <v>583</v>
      </c>
    </row>
    <row r="24" spans="2:27">
      <c r="B24" s="169" t="s">
        <v>103</v>
      </c>
      <c r="D24" s="42">
        <v>106366</v>
      </c>
      <c r="E24" s="112">
        <v>105906</v>
      </c>
      <c r="F24" s="112">
        <v>107110</v>
      </c>
      <c r="G24" s="112">
        <v>108983</v>
      </c>
      <c r="H24" s="112">
        <v>114252</v>
      </c>
      <c r="I24" s="112">
        <v>117575</v>
      </c>
      <c r="J24" s="112">
        <v>121716</v>
      </c>
      <c r="K24" s="112">
        <v>122230</v>
      </c>
      <c r="L24" s="197"/>
      <c r="M24" s="8"/>
      <c r="N24" s="198">
        <f t="shared" si="0"/>
        <v>-4.3246902205591464E-3</v>
      </c>
      <c r="O24" s="199">
        <f t="shared" si="1"/>
        <v>-460</v>
      </c>
      <c r="P24" s="198">
        <f t="shared" si="2"/>
        <v>1.1368572130002086E-2</v>
      </c>
      <c r="Q24" s="199">
        <f t="shared" si="3"/>
        <v>1204</v>
      </c>
      <c r="R24" s="198">
        <f t="shared" si="4"/>
        <v>1.7486695920082118E-2</v>
      </c>
      <c r="S24" s="199">
        <f t="shared" si="5"/>
        <v>1873</v>
      </c>
      <c r="T24" s="198">
        <f t="shared" si="6"/>
        <v>4.8346989897506853E-2</v>
      </c>
      <c r="U24" s="199">
        <f t="shared" si="7"/>
        <v>5269</v>
      </c>
      <c r="V24" s="198">
        <f t="shared" si="8"/>
        <v>2.90848300248574E-2</v>
      </c>
      <c r="W24" s="199">
        <f t="shared" si="9"/>
        <v>3323</v>
      </c>
      <c r="X24" s="198">
        <f t="shared" si="10"/>
        <v>3.5220072294280147E-2</v>
      </c>
      <c r="Y24" s="199">
        <f t="shared" si="11"/>
        <v>4141</v>
      </c>
      <c r="Z24" s="198">
        <v>1.80912558929851E-2</v>
      </c>
      <c r="AA24" s="199">
        <v>2172</v>
      </c>
    </row>
    <row r="25" spans="2:27">
      <c r="B25" s="169" t="s">
        <v>104</v>
      </c>
      <c r="D25" s="42">
        <v>15375</v>
      </c>
      <c r="E25" s="112">
        <v>14687</v>
      </c>
      <c r="F25" s="112">
        <v>15454</v>
      </c>
      <c r="G25" s="112">
        <v>14358</v>
      </c>
      <c r="H25" s="112">
        <v>14631</v>
      </c>
      <c r="I25" s="112">
        <v>14722</v>
      </c>
      <c r="J25" s="112">
        <v>14974</v>
      </c>
      <c r="K25" s="112">
        <v>15311</v>
      </c>
      <c r="L25" s="197"/>
      <c r="M25" s="8"/>
      <c r="N25" s="198">
        <f t="shared" si="0"/>
        <v>-4.4747967479674799E-2</v>
      </c>
      <c r="O25" s="199">
        <f t="shared" si="1"/>
        <v>-688</v>
      </c>
      <c r="P25" s="198">
        <f t="shared" si="2"/>
        <v>5.2223054401852043E-2</v>
      </c>
      <c r="Q25" s="199">
        <f t="shared" si="3"/>
        <v>767</v>
      </c>
      <c r="R25" s="198">
        <f t="shared" si="4"/>
        <v>-7.0920150122945502E-2</v>
      </c>
      <c r="S25" s="199">
        <f t="shared" si="5"/>
        <v>-1096</v>
      </c>
      <c r="T25" s="198">
        <f t="shared" si="6"/>
        <v>1.901379022147931E-2</v>
      </c>
      <c r="U25" s="199">
        <f t="shared" si="7"/>
        <v>273</v>
      </c>
      <c r="V25" s="198">
        <f t="shared" si="8"/>
        <v>6.2196705625041648E-3</v>
      </c>
      <c r="W25" s="199">
        <f t="shared" si="9"/>
        <v>91</v>
      </c>
      <c r="X25" s="198">
        <f t="shared" si="10"/>
        <v>1.7117239505501924E-2</v>
      </c>
      <c r="Y25" s="199">
        <f t="shared" si="11"/>
        <v>252</v>
      </c>
      <c r="Z25" s="198">
        <v>3.2016716095982778E-2</v>
      </c>
      <c r="AA25" s="199">
        <v>475</v>
      </c>
    </row>
    <row r="26" spans="2:27">
      <c r="B26" s="169" t="s">
        <v>105</v>
      </c>
      <c r="D26" s="42">
        <v>1893</v>
      </c>
      <c r="E26" s="112">
        <v>1916</v>
      </c>
      <c r="F26" s="112">
        <v>1999</v>
      </c>
      <c r="G26" s="112">
        <v>2183</v>
      </c>
      <c r="H26" s="112">
        <v>2277</v>
      </c>
      <c r="I26" s="112">
        <v>2436</v>
      </c>
      <c r="J26" s="112">
        <v>2573</v>
      </c>
      <c r="K26" s="112">
        <v>2534</v>
      </c>
      <c r="L26" s="197"/>
      <c r="M26" s="8"/>
      <c r="N26" s="198">
        <f t="shared" si="0"/>
        <v>1.2150026413100923E-2</v>
      </c>
      <c r="O26" s="199">
        <f t="shared" si="1"/>
        <v>23</v>
      </c>
      <c r="P26" s="198">
        <f t="shared" si="2"/>
        <v>4.3319415448851872E-2</v>
      </c>
      <c r="Q26" s="199">
        <f t="shared" si="3"/>
        <v>83</v>
      </c>
      <c r="R26" s="198">
        <f t="shared" si="4"/>
        <v>9.2046023011505662E-2</v>
      </c>
      <c r="S26" s="199">
        <f t="shared" si="5"/>
        <v>184</v>
      </c>
      <c r="T26" s="198">
        <f t="shared" si="6"/>
        <v>4.306000916170416E-2</v>
      </c>
      <c r="U26" s="199">
        <f t="shared" si="7"/>
        <v>94</v>
      </c>
      <c r="V26" s="198">
        <f t="shared" si="8"/>
        <v>6.9828722002635013E-2</v>
      </c>
      <c r="W26" s="199">
        <f t="shared" si="9"/>
        <v>159</v>
      </c>
      <c r="X26" s="198">
        <f t="shared" si="10"/>
        <v>5.6239737274220047E-2</v>
      </c>
      <c r="Y26" s="199">
        <f t="shared" si="11"/>
        <v>137</v>
      </c>
      <c r="Z26" s="198">
        <v>-4.7132757266300507E-3</v>
      </c>
      <c r="AA26" s="199">
        <v>-12</v>
      </c>
    </row>
    <row r="27" spans="2:27">
      <c r="B27" s="169" t="s">
        <v>106</v>
      </c>
      <c r="D27" s="42">
        <v>2568</v>
      </c>
      <c r="E27" s="112">
        <v>2575</v>
      </c>
      <c r="F27" s="112">
        <v>2623</v>
      </c>
      <c r="G27" s="112">
        <v>2770</v>
      </c>
      <c r="H27" s="112">
        <v>2960</v>
      </c>
      <c r="I27" s="112">
        <v>3172</v>
      </c>
      <c r="J27" s="112">
        <v>3340</v>
      </c>
      <c r="K27" s="112">
        <v>3397</v>
      </c>
      <c r="L27" s="197"/>
      <c r="M27" s="8"/>
      <c r="N27" s="198">
        <f t="shared" si="0"/>
        <v>2.7258566978192178E-3</v>
      </c>
      <c r="O27" s="199">
        <f t="shared" si="1"/>
        <v>7</v>
      </c>
      <c r="P27" s="198">
        <f t="shared" si="2"/>
        <v>1.8640776699029082E-2</v>
      </c>
      <c r="Q27" s="199">
        <f t="shared" si="3"/>
        <v>48</v>
      </c>
      <c r="R27" s="198">
        <f t="shared" si="4"/>
        <v>5.6042699199390089E-2</v>
      </c>
      <c r="S27" s="199">
        <f t="shared" si="5"/>
        <v>147</v>
      </c>
      <c r="T27" s="198">
        <f t="shared" si="6"/>
        <v>6.8592057761732939E-2</v>
      </c>
      <c r="U27" s="199">
        <f t="shared" si="7"/>
        <v>190</v>
      </c>
      <c r="V27" s="198">
        <f t="shared" si="8"/>
        <v>7.1621621621621667E-2</v>
      </c>
      <c r="W27" s="199">
        <f t="shared" si="9"/>
        <v>212</v>
      </c>
      <c r="X27" s="198">
        <f t="shared" si="10"/>
        <v>5.296343001261028E-2</v>
      </c>
      <c r="Y27" s="199">
        <f t="shared" si="11"/>
        <v>168</v>
      </c>
      <c r="Z27" s="198">
        <v>4.2344277385701228E-2</v>
      </c>
      <c r="AA27" s="199">
        <v>138</v>
      </c>
    </row>
    <row r="28" spans="2:27">
      <c r="B28" s="31" t="s">
        <v>49</v>
      </c>
      <c r="D28" s="63">
        <v>1894744</v>
      </c>
      <c r="E28" s="63">
        <v>1850950</v>
      </c>
      <c r="F28" s="63">
        <v>1892604</v>
      </c>
      <c r="G28" s="63">
        <v>1982018</v>
      </c>
      <c r="H28" s="63">
        <v>2061372</v>
      </c>
      <c r="I28" s="63">
        <v>2165648</v>
      </c>
      <c r="J28" s="63">
        <v>2326315</v>
      </c>
      <c r="K28" s="63">
        <v>2392242</v>
      </c>
      <c r="L28" s="64"/>
      <c r="M28" s="11"/>
      <c r="N28" s="200">
        <f t="shared" si="0"/>
        <v>-2.3113412682663204E-2</v>
      </c>
      <c r="O28" s="62">
        <f t="shared" si="1"/>
        <v>-43794</v>
      </c>
      <c r="P28" s="200">
        <f t="shared" si="2"/>
        <v>2.250411950619946E-2</v>
      </c>
      <c r="Q28" s="62">
        <f t="shared" si="3"/>
        <v>41654</v>
      </c>
      <c r="R28" s="200">
        <f t="shared" si="4"/>
        <v>4.7243903109155383E-2</v>
      </c>
      <c r="S28" s="62">
        <f t="shared" si="5"/>
        <v>89414</v>
      </c>
      <c r="T28" s="200">
        <f t="shared" si="6"/>
        <v>4.003697241901949E-2</v>
      </c>
      <c r="U28" s="62">
        <f t="shared" si="7"/>
        <v>79354</v>
      </c>
      <c r="V28" s="200">
        <f t="shared" si="8"/>
        <v>5.0585726399698938E-2</v>
      </c>
      <c r="W28" s="62">
        <f t="shared" si="9"/>
        <v>104276</v>
      </c>
      <c r="X28" s="200">
        <f t="shared" si="10"/>
        <v>7.4188880187362027E-2</v>
      </c>
      <c r="Y28" s="62">
        <f t="shared" si="11"/>
        <v>160667</v>
      </c>
      <c r="Z28" s="200">
        <v>6.8371064185545505E-2</v>
      </c>
      <c r="AA28" s="62">
        <v>153093</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874EE366-59AE-48BD-A716-28D58F00F1B3}">
          <x14:colorSeries rgb="FF376092"/>
          <x14:colorNegative rgb="FFD00000"/>
          <x14:colorAxis rgb="FF000000"/>
          <x14:colorMarkers rgb="FFD00000"/>
          <x14:colorFirst rgb="FFD00000"/>
          <x14:colorLast rgb="FFD00000"/>
          <x14:colorHigh rgb="FFD00000"/>
          <x14:colorLow rgb="FFD00000"/>
          <x14:sparklines>
            <x14:sparkline>
              <xm:f>EVO_sol!$D$9:$K$9</xm:f>
              <xm:sqref>L9</xm:sqref>
            </x14:sparkline>
            <x14:sparkline>
              <xm:f>EVO_sol!$D$10:$K$10</xm:f>
              <xm:sqref>L10</xm:sqref>
            </x14:sparkline>
            <x14:sparkline>
              <xm:f>EVO_sol!$D$11:$K$11</xm:f>
              <xm:sqref>L11</xm:sqref>
            </x14:sparkline>
            <x14:sparkline>
              <xm:f>EVO_sol!$D$12:$K$12</xm:f>
              <xm:sqref>L12</xm:sqref>
            </x14:sparkline>
            <x14:sparkline>
              <xm:f>EVO_sol!$D$13:$K$13</xm:f>
              <xm:sqref>L13</xm:sqref>
            </x14:sparkline>
            <x14:sparkline>
              <xm:f>EVO_sol!$D$14:$K$14</xm:f>
              <xm:sqref>L14</xm:sqref>
            </x14:sparkline>
            <x14:sparkline>
              <xm:f>EVO_sol!$D$15:$K$15</xm:f>
              <xm:sqref>L15</xm:sqref>
            </x14:sparkline>
            <x14:sparkline>
              <xm:f>EVO_sol!$D$16:$K$16</xm:f>
              <xm:sqref>L16</xm:sqref>
            </x14:sparkline>
            <x14:sparkline>
              <xm:f>EVO_sol!$D$17:$K$17</xm:f>
              <xm:sqref>L17</xm:sqref>
            </x14:sparkline>
            <x14:sparkline>
              <xm:f>EVO_sol!$D$18:$K$18</xm:f>
              <xm:sqref>L18</xm:sqref>
            </x14:sparkline>
            <x14:sparkline>
              <xm:f>EVO_sol!$D$19:$K$19</xm:f>
              <xm:sqref>L19</xm:sqref>
            </x14:sparkline>
            <x14:sparkline>
              <xm:f>EVO_sol!$D$20:$K$20</xm:f>
              <xm:sqref>L20</xm:sqref>
            </x14:sparkline>
            <x14:sparkline>
              <xm:f>EVO_sol!$D$21:$K$21</xm:f>
              <xm:sqref>L21</xm:sqref>
            </x14:sparkline>
            <x14:sparkline>
              <xm:f>EVO_sol!$D$22:$K$22</xm:f>
              <xm:sqref>L22</xm:sqref>
            </x14:sparkline>
            <x14:sparkline>
              <xm:f>EVO_sol!$D$23:$K$23</xm:f>
              <xm:sqref>L23</xm:sqref>
            </x14:sparkline>
            <x14:sparkline>
              <xm:f>EVO_sol!$D$24:$K$24</xm:f>
              <xm:sqref>L24</xm:sqref>
            </x14:sparkline>
            <x14:sparkline>
              <xm:f>EVO_sol!$D$25:$K$25</xm:f>
              <xm:sqref>L25</xm:sqref>
            </x14:sparkline>
            <x14:sparkline>
              <xm:f>EVO_sol!$D$26:$K$26</xm:f>
              <xm:sqref>L26</xm:sqref>
            </x14:sparkline>
            <x14:sparkline>
              <xm:f>EVO_sol!$D$27:$K$27</xm:f>
              <xm:sqref>L27</xm:sqref>
            </x14:sparkline>
            <x14:sparkline>
              <xm:f>EVO_sol!$D$28:$K$28</xm:f>
              <xm:sqref>L28</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2:AD43"/>
  <sheetViews>
    <sheetView showGridLines="0" workbookViewId="0"/>
  </sheetViews>
  <sheetFormatPr baseColWidth="10" defaultColWidth="8.7265625" defaultRowHeight="14.5"/>
  <cols>
    <col min="1" max="1" width="0.7265625" customWidth="1"/>
    <col min="3" max="3" width="0.7265625" customWidth="1"/>
    <col min="4" max="4" width="10" customWidth="1"/>
    <col min="7" max="7" width="0.7265625" customWidth="1"/>
    <col min="10" max="10" width="0.7265625" customWidth="1"/>
    <col min="13" max="13" width="0.7265625" customWidth="1"/>
    <col min="16" max="16" width="0.7265625" customWidth="1"/>
    <col min="19" max="19" width="0.7265625" customWidth="1"/>
    <col min="22" max="22" width="0.7265625" customWidth="1"/>
    <col min="25" max="25" width="0.7265625" customWidth="1"/>
    <col min="28" max="28" width="0.7265625" customWidth="1"/>
  </cols>
  <sheetData>
    <row r="2" spans="2:30" ht="49" customHeight="1"/>
    <row r="3" spans="2:30" ht="9" customHeight="1"/>
    <row r="4" spans="2:30" ht="21">
      <c r="B4" s="201" t="s">
        <v>240</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row>
    <row r="5" spans="2:30" ht="23"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7" spans="2:30" ht="9" customHeight="1"/>
    <row r="8" spans="2:30" ht="23" customHeight="1">
      <c r="B8" s="204" t="s">
        <v>159</v>
      </c>
      <c r="D8" s="204" t="s">
        <v>199</v>
      </c>
      <c r="E8" s="204" t="s">
        <v>160</v>
      </c>
      <c r="F8" s="210"/>
      <c r="G8" s="210"/>
      <c r="H8" s="210"/>
      <c r="I8" s="210"/>
      <c r="J8" s="210"/>
      <c r="K8" s="210"/>
      <c r="L8" s="210"/>
      <c r="M8" s="210"/>
      <c r="N8" s="210"/>
      <c r="O8" s="210"/>
      <c r="P8" s="210"/>
      <c r="Q8" s="210"/>
      <c r="R8" s="210"/>
      <c r="S8" s="210"/>
      <c r="T8" s="210"/>
      <c r="U8" s="210"/>
      <c r="V8" s="210"/>
      <c r="W8" s="210"/>
      <c r="X8" s="210"/>
      <c r="Y8" s="210"/>
      <c r="Z8" s="210"/>
      <c r="AA8" s="211"/>
      <c r="AC8" s="204" t="s">
        <v>161</v>
      </c>
      <c r="AD8" s="206"/>
    </row>
    <row r="9" spans="2:30" ht="23" customHeight="1">
      <c r="B9" s="249"/>
      <c r="D9" s="249"/>
      <c r="E9" s="204" t="s">
        <v>162</v>
      </c>
      <c r="F9" s="211"/>
      <c r="H9" s="204" t="s">
        <v>163</v>
      </c>
      <c r="I9" s="211"/>
      <c r="K9" s="204" t="s">
        <v>164</v>
      </c>
      <c r="L9" s="211"/>
      <c r="N9" s="204" t="s">
        <v>165</v>
      </c>
      <c r="O9" s="211"/>
      <c r="Q9" s="204" t="s">
        <v>166</v>
      </c>
      <c r="R9" s="211"/>
      <c r="T9" s="204" t="s">
        <v>167</v>
      </c>
      <c r="U9" s="211"/>
      <c r="W9" s="204" t="s">
        <v>168</v>
      </c>
      <c r="X9" s="211"/>
      <c r="Z9" s="204" t="s">
        <v>169</v>
      </c>
      <c r="AA9" s="211"/>
      <c r="AC9" s="207"/>
      <c r="AD9" s="209"/>
    </row>
    <row r="10" spans="2:30" ht="23" customHeight="1">
      <c r="B10" s="220"/>
      <c r="D10" s="220"/>
      <c r="E10" s="4" t="s">
        <v>119</v>
      </c>
      <c r="F10" s="4" t="s">
        <v>170</v>
      </c>
      <c r="H10" s="4" t="s">
        <v>119</v>
      </c>
      <c r="I10" s="4" t="s">
        <v>170</v>
      </c>
      <c r="K10" s="4" t="s">
        <v>119</v>
      </c>
      <c r="L10" s="4" t="s">
        <v>170</v>
      </c>
      <c r="N10" s="4" t="s">
        <v>119</v>
      </c>
      <c r="O10" s="4" t="s">
        <v>170</v>
      </c>
      <c r="Q10" s="4" t="s">
        <v>119</v>
      </c>
      <c r="R10" s="4" t="s">
        <v>170</v>
      </c>
      <c r="T10" s="4" t="s">
        <v>119</v>
      </c>
      <c r="U10" s="4" t="s">
        <v>170</v>
      </c>
      <c r="W10" s="4" t="s">
        <v>119</v>
      </c>
      <c r="X10" s="4" t="s">
        <v>170</v>
      </c>
      <c r="Z10" s="4" t="s">
        <v>119</v>
      </c>
      <c r="AA10" s="4" t="s">
        <v>170</v>
      </c>
      <c r="AC10" s="4" t="s">
        <v>119</v>
      </c>
      <c r="AD10" s="4" t="s">
        <v>170</v>
      </c>
    </row>
    <row r="11" spans="2:30" ht="9" customHeight="1"/>
    <row r="12" spans="2:30" ht="23" customHeight="1">
      <c r="B12" s="256" t="s">
        <v>120</v>
      </c>
      <c r="D12" s="34" t="s">
        <v>66</v>
      </c>
      <c r="E12" s="95">
        <v>564</v>
      </c>
      <c r="F12" s="124">
        <f t="shared" ref="F12:F19" si="0">IFERROR(E12/AC12*100,"-")</f>
        <v>0.19526719407274049</v>
      </c>
      <c r="H12" s="95">
        <v>11133</v>
      </c>
      <c r="I12" s="124">
        <f t="shared" ref="I12:I19" si="1">IFERROR(H12/AC12*100,"-")</f>
        <v>3.8544497723613826</v>
      </c>
      <c r="K12" s="95">
        <v>6424</v>
      </c>
      <c r="L12" s="124">
        <f t="shared" ref="L12:L19" si="2">IFERROR(K12/AC12*100,"-")</f>
        <v>2.2241071892256823</v>
      </c>
      <c r="N12" s="95">
        <v>8627</v>
      </c>
      <c r="O12" s="124">
        <f t="shared" ref="O12:O19" si="3">IFERROR(N12/AC12*100,"-")</f>
        <v>2.9868263887686743</v>
      </c>
      <c r="Q12" s="95">
        <v>8613</v>
      </c>
      <c r="R12" s="124">
        <f t="shared" ref="R12:R19" si="4">IFERROR(Q12/AC12*100,"-")</f>
        <v>2.9819793307597764</v>
      </c>
      <c r="T12" s="95">
        <v>12166</v>
      </c>
      <c r="U12" s="124">
        <f t="shared" ref="U12:U19" si="5">IFERROR(T12/AC12*100,"-")</f>
        <v>4.2120934097322005</v>
      </c>
      <c r="W12" s="95">
        <v>42116</v>
      </c>
      <c r="X12" s="124">
        <f t="shared" ref="X12:X19" si="6">IFERROR(W12/AC12*100,"-")</f>
        <v>14.581335364481451</v>
      </c>
      <c r="Z12" s="95">
        <v>199192</v>
      </c>
      <c r="AA12" s="124">
        <f t="shared" ref="AA12:AA19" si="7">IFERROR(Z12/AC12*100,"-")</f>
        <v>68.963941350598091</v>
      </c>
      <c r="AC12" s="66">
        <f t="shared" ref="AC12:AD19" si="8">E12+H12+K12+N12+Q12+T12+W12+Z12</f>
        <v>288835</v>
      </c>
      <c r="AD12" s="134">
        <f t="shared" si="8"/>
        <v>100</v>
      </c>
    </row>
    <row r="13" spans="2:30" ht="23" customHeight="1">
      <c r="B13" s="223"/>
      <c r="D13" s="35" t="s">
        <v>65</v>
      </c>
      <c r="E13" s="72">
        <v>816</v>
      </c>
      <c r="F13" s="125">
        <f t="shared" si="0"/>
        <v>0.20282916862411732</v>
      </c>
      <c r="H13" s="72">
        <v>14156</v>
      </c>
      <c r="I13" s="125">
        <f t="shared" si="1"/>
        <v>3.5186883713762307</v>
      </c>
      <c r="K13" s="72">
        <v>8465</v>
      </c>
      <c r="L13" s="125">
        <f t="shared" si="2"/>
        <v>2.104104059317589</v>
      </c>
      <c r="N13" s="72">
        <v>11517</v>
      </c>
      <c r="O13" s="125">
        <f t="shared" si="3"/>
        <v>2.8627249203970084</v>
      </c>
      <c r="Q13" s="72">
        <v>13310</v>
      </c>
      <c r="R13" s="125">
        <f t="shared" si="4"/>
        <v>3.308402248023286</v>
      </c>
      <c r="T13" s="72">
        <v>22652</v>
      </c>
      <c r="U13" s="125">
        <f t="shared" si="5"/>
        <v>5.630497950580275</v>
      </c>
      <c r="W13" s="72">
        <v>73931</v>
      </c>
      <c r="X13" s="125">
        <f t="shared" si="6"/>
        <v>18.376670668565705</v>
      </c>
      <c r="Z13" s="72">
        <v>257462</v>
      </c>
      <c r="AA13" s="125">
        <f t="shared" si="7"/>
        <v>63.996082613115789</v>
      </c>
      <c r="AC13" s="141">
        <f t="shared" si="8"/>
        <v>402309</v>
      </c>
      <c r="AD13" s="142">
        <f t="shared" si="8"/>
        <v>100</v>
      </c>
    </row>
    <row r="14" spans="2:30" ht="23" customHeight="1">
      <c r="B14" s="223"/>
      <c r="D14" s="35" t="s">
        <v>64</v>
      </c>
      <c r="E14" s="72">
        <v>322</v>
      </c>
      <c r="F14" s="125">
        <f t="shared" si="0"/>
        <v>8.1041764193634444E-2</v>
      </c>
      <c r="H14" s="72">
        <v>11665</v>
      </c>
      <c r="I14" s="125">
        <f t="shared" si="1"/>
        <v>2.9358763332880304</v>
      </c>
      <c r="K14" s="72">
        <v>8059</v>
      </c>
      <c r="L14" s="125">
        <f t="shared" si="2"/>
        <v>2.0283092473183233</v>
      </c>
      <c r="N14" s="72">
        <v>9907</v>
      </c>
      <c r="O14" s="125">
        <f t="shared" si="3"/>
        <v>2.4934185026904858</v>
      </c>
      <c r="Q14" s="72">
        <v>14077</v>
      </c>
      <c r="R14" s="125">
        <f t="shared" si="4"/>
        <v>3.5429345172478017</v>
      </c>
      <c r="T14" s="72">
        <v>25562</v>
      </c>
      <c r="U14" s="125">
        <f t="shared" si="5"/>
        <v>6.4335080009865955</v>
      </c>
      <c r="W14" s="72">
        <v>94935</v>
      </c>
      <c r="X14" s="125">
        <f t="shared" si="6"/>
        <v>23.893477899759898</v>
      </c>
      <c r="Z14" s="72">
        <v>232799</v>
      </c>
      <c r="AA14" s="125">
        <f t="shared" si="7"/>
        <v>58.591433734515228</v>
      </c>
      <c r="AC14" s="141">
        <f t="shared" si="8"/>
        <v>397326</v>
      </c>
      <c r="AD14" s="142">
        <f t="shared" si="8"/>
        <v>100</v>
      </c>
    </row>
    <row r="15" spans="2:30" ht="23" customHeight="1">
      <c r="B15" s="231"/>
      <c r="D15" s="31" t="s">
        <v>161</v>
      </c>
      <c r="E15" s="60">
        <f>SUM(E12:E14)</f>
        <v>1702</v>
      </c>
      <c r="F15" s="137">
        <f t="shared" si="0"/>
        <v>0.15636627559785754</v>
      </c>
      <c r="H15" s="60">
        <f>SUM(H12:H14)</f>
        <v>36954</v>
      </c>
      <c r="I15" s="137">
        <f t="shared" si="1"/>
        <v>3.3950407452662907</v>
      </c>
      <c r="K15" s="60">
        <f>SUM(K12:K14)</f>
        <v>22948</v>
      </c>
      <c r="L15" s="137">
        <f t="shared" si="2"/>
        <v>2.1082804303288105</v>
      </c>
      <c r="N15" s="60">
        <f>SUM(N12:N14)</f>
        <v>30051</v>
      </c>
      <c r="O15" s="137">
        <f t="shared" si="3"/>
        <v>2.7608477955295045</v>
      </c>
      <c r="Q15" s="60">
        <f>SUM(Q12:Q14)</f>
        <v>36000</v>
      </c>
      <c r="R15" s="137">
        <f t="shared" si="4"/>
        <v>3.3073947835034501</v>
      </c>
      <c r="T15" s="60">
        <f>SUM(T12:T14)</f>
        <v>60380</v>
      </c>
      <c r="U15" s="137">
        <f t="shared" si="5"/>
        <v>5.5472360285538418</v>
      </c>
      <c r="W15" s="60">
        <f>SUM(W12:W14)</f>
        <v>210982</v>
      </c>
      <c r="X15" s="137">
        <f t="shared" si="6"/>
        <v>19.383354617031245</v>
      </c>
      <c r="Z15" s="60">
        <f>SUM(Z12:Z14)</f>
        <v>689453</v>
      </c>
      <c r="AA15" s="137">
        <f t="shared" si="7"/>
        <v>63.341479324188995</v>
      </c>
      <c r="AC15" s="60">
        <f t="shared" si="8"/>
        <v>1088470</v>
      </c>
      <c r="AD15" s="137">
        <f t="shared" si="8"/>
        <v>100</v>
      </c>
    </row>
    <row r="16" spans="2:30" ht="23" customHeight="1">
      <c r="B16" s="256" t="s">
        <v>121</v>
      </c>
      <c r="D16" s="34" t="s">
        <v>66</v>
      </c>
      <c r="E16" s="95">
        <v>747</v>
      </c>
      <c r="F16" s="124">
        <f t="shared" si="0"/>
        <v>0.44657268912084369</v>
      </c>
      <c r="H16" s="95">
        <v>24410</v>
      </c>
      <c r="I16" s="124">
        <f t="shared" si="1"/>
        <v>14.592823750254075</v>
      </c>
      <c r="K16" s="95">
        <v>10420</v>
      </c>
      <c r="L16" s="124">
        <f t="shared" si="2"/>
        <v>6.229300429235864</v>
      </c>
      <c r="N16" s="95">
        <v>10734</v>
      </c>
      <c r="O16" s="124">
        <f t="shared" si="3"/>
        <v>6.4170163922665804</v>
      </c>
      <c r="Q16" s="95">
        <v>9713</v>
      </c>
      <c r="R16" s="124">
        <f t="shared" si="4"/>
        <v>5.8066406016475964</v>
      </c>
      <c r="T16" s="95">
        <v>13465</v>
      </c>
      <c r="U16" s="124">
        <f t="shared" si="5"/>
        <v>8.0496670134031589</v>
      </c>
      <c r="W16" s="95">
        <v>32026</v>
      </c>
      <c r="X16" s="124">
        <f t="shared" si="6"/>
        <v>19.145832586056411</v>
      </c>
      <c r="Z16" s="95">
        <v>65759</v>
      </c>
      <c r="AA16" s="124">
        <f t="shared" si="7"/>
        <v>39.312146538015469</v>
      </c>
      <c r="AC16" s="66">
        <f t="shared" si="8"/>
        <v>167274</v>
      </c>
      <c r="AD16" s="134">
        <f t="shared" si="8"/>
        <v>100</v>
      </c>
    </row>
    <row r="17" spans="2:30" ht="23" customHeight="1">
      <c r="B17" s="223"/>
      <c r="D17" s="35" t="s">
        <v>65</v>
      </c>
      <c r="E17" s="72">
        <v>964</v>
      </c>
      <c r="F17" s="125">
        <f t="shared" si="0"/>
        <v>0.3893612294767454</v>
      </c>
      <c r="H17" s="72">
        <v>35430</v>
      </c>
      <c r="I17" s="125">
        <f t="shared" si="1"/>
        <v>14.310236888341377</v>
      </c>
      <c r="K17" s="72">
        <v>13753</v>
      </c>
      <c r="L17" s="125">
        <f t="shared" si="2"/>
        <v>5.554859947088878</v>
      </c>
      <c r="N17" s="72">
        <v>15072</v>
      </c>
      <c r="O17" s="125">
        <f t="shared" si="3"/>
        <v>6.0876062766322674</v>
      </c>
      <c r="Q17" s="72">
        <v>15508</v>
      </c>
      <c r="R17" s="125">
        <f t="shared" si="4"/>
        <v>6.2637074136155251</v>
      </c>
      <c r="T17" s="72">
        <v>24066</v>
      </c>
      <c r="U17" s="125">
        <f t="shared" si="5"/>
        <v>9.7202980794474616</v>
      </c>
      <c r="W17" s="72">
        <v>51023</v>
      </c>
      <c r="X17" s="125">
        <f t="shared" si="6"/>
        <v>20.608275945634833</v>
      </c>
      <c r="Z17" s="72">
        <v>91769</v>
      </c>
      <c r="AA17" s="125">
        <f t="shared" si="7"/>
        <v>37.065654219762912</v>
      </c>
      <c r="AC17" s="141">
        <f t="shared" si="8"/>
        <v>247585</v>
      </c>
      <c r="AD17" s="142">
        <f t="shared" si="8"/>
        <v>100</v>
      </c>
    </row>
    <row r="18" spans="2:30" ht="23" customHeight="1">
      <c r="B18" s="223"/>
      <c r="D18" s="35" t="s">
        <v>64</v>
      </c>
      <c r="E18" s="72">
        <v>432</v>
      </c>
      <c r="F18" s="125">
        <f t="shared" si="0"/>
        <v>0.18111081298631607</v>
      </c>
      <c r="H18" s="72">
        <v>26487</v>
      </c>
      <c r="I18" s="125">
        <f t="shared" si="1"/>
        <v>11.104356721223505</v>
      </c>
      <c r="K18" s="72">
        <v>13913</v>
      </c>
      <c r="L18" s="125">
        <f t="shared" si="2"/>
        <v>5.8328581969412392</v>
      </c>
      <c r="N18" s="72">
        <v>13776</v>
      </c>
      <c r="O18" s="125">
        <f t="shared" si="3"/>
        <v>5.7754225918969677</v>
      </c>
      <c r="Q18" s="72">
        <v>15468</v>
      </c>
      <c r="R18" s="125">
        <f t="shared" si="4"/>
        <v>6.4847732760933727</v>
      </c>
      <c r="T18" s="72">
        <v>24447</v>
      </c>
      <c r="U18" s="125">
        <f t="shared" si="5"/>
        <v>10.249111215454789</v>
      </c>
      <c r="W18" s="72">
        <v>51273</v>
      </c>
      <c r="X18" s="125">
        <f t="shared" si="6"/>
        <v>21.495589616313389</v>
      </c>
      <c r="Z18" s="72">
        <v>92732</v>
      </c>
      <c r="AA18" s="125">
        <f t="shared" si="7"/>
        <v>38.876777569090422</v>
      </c>
      <c r="AC18" s="141">
        <f t="shared" si="8"/>
        <v>238528</v>
      </c>
      <c r="AD18" s="142">
        <f t="shared" si="8"/>
        <v>100</v>
      </c>
    </row>
    <row r="19" spans="2:30" ht="23" customHeight="1">
      <c r="B19" s="231"/>
      <c r="D19" s="31" t="s">
        <v>161</v>
      </c>
      <c r="E19" s="60">
        <f>SUM(E16:E18)</f>
        <v>2143</v>
      </c>
      <c r="F19" s="137">
        <f t="shared" si="0"/>
        <v>0.32798326259934768</v>
      </c>
      <c r="H19" s="60">
        <f>SUM(H16:H18)</f>
        <v>86327</v>
      </c>
      <c r="I19" s="137">
        <f t="shared" si="1"/>
        <v>13.212231036124072</v>
      </c>
      <c r="K19" s="60">
        <f>SUM(K16:K18)</f>
        <v>38086</v>
      </c>
      <c r="L19" s="137">
        <f t="shared" si="2"/>
        <v>5.8290109843017994</v>
      </c>
      <c r="N19" s="60">
        <f>SUM(N16:N18)</f>
        <v>39582</v>
      </c>
      <c r="O19" s="137">
        <f t="shared" si="3"/>
        <v>6.057971768645535</v>
      </c>
      <c r="Q19" s="60">
        <f>SUM(Q16:Q18)</f>
        <v>40689</v>
      </c>
      <c r="R19" s="137">
        <f t="shared" si="4"/>
        <v>6.2273966271137935</v>
      </c>
      <c r="T19" s="60">
        <f>SUM(T16:T18)</f>
        <v>61978</v>
      </c>
      <c r="U19" s="137">
        <f t="shared" si="5"/>
        <v>9.4856493930855681</v>
      </c>
      <c r="W19" s="60">
        <f>SUM(W16:W18)</f>
        <v>134322</v>
      </c>
      <c r="X19" s="137">
        <f t="shared" si="6"/>
        <v>20.557801119397844</v>
      </c>
      <c r="Z19" s="60">
        <f>SUM(Z16:Z18)</f>
        <v>250260</v>
      </c>
      <c r="AA19" s="137">
        <f t="shared" si="7"/>
        <v>38.301955808732032</v>
      </c>
      <c r="AC19" s="60">
        <f t="shared" si="8"/>
        <v>653387</v>
      </c>
      <c r="AD19" s="137">
        <f t="shared" si="8"/>
        <v>100</v>
      </c>
    </row>
    <row r="20" spans="2:30" ht="9" customHeight="1"/>
    <row r="21" spans="2:30" ht="23" customHeight="1">
      <c r="B21" s="253" t="s">
        <v>171</v>
      </c>
      <c r="C21" s="254"/>
      <c r="D21" s="255"/>
      <c r="E21" s="143">
        <v>3845</v>
      </c>
      <c r="F21" s="144">
        <f>IFERROR(E21/AC21*100,"-")</f>
        <v>0.22074142710911399</v>
      </c>
      <c r="G21" s="9"/>
      <c r="H21" s="143">
        <v>123281</v>
      </c>
      <c r="I21" s="144">
        <f>IFERROR(H21/AC21*100,"-")</f>
        <v>7.077561476056875</v>
      </c>
      <c r="J21" s="9"/>
      <c r="K21" s="143">
        <v>61034</v>
      </c>
      <c r="L21" s="144">
        <f>IFERROR(K21/AC21*100,"-")</f>
        <v>3.5039615766391843</v>
      </c>
      <c r="M21" s="9"/>
      <c r="N21" s="143">
        <v>69633</v>
      </c>
      <c r="O21" s="144">
        <f>IFERROR(N21/AC21*100,"-")</f>
        <v>3.997630115445757</v>
      </c>
      <c r="P21" s="9"/>
      <c r="Q21" s="143">
        <v>76689</v>
      </c>
      <c r="R21" s="144">
        <f>IFERROR(Q21/AC21*100,"-")</f>
        <v>4.4027150334384508</v>
      </c>
      <c r="S21" s="9"/>
      <c r="T21" s="143">
        <v>122358</v>
      </c>
      <c r="U21" s="144">
        <f>IFERROR(T21/AC21*100,"-")</f>
        <v>7.0245720515518775</v>
      </c>
      <c r="V21" s="9"/>
      <c r="W21" s="143">
        <v>345304</v>
      </c>
      <c r="X21" s="144">
        <f>IFERROR(W21/AC21*100,"-")</f>
        <v>19.823900584261509</v>
      </c>
      <c r="Y21" s="9"/>
      <c r="Z21" s="143">
        <v>939713</v>
      </c>
      <c r="AA21" s="144">
        <f>IFERROR(Z21/AC21*100,"-")</f>
        <v>53.948917735497226</v>
      </c>
      <c r="AB21" s="9"/>
      <c r="AC21" s="143">
        <f>E21+H21+K21+N21+Q21+T21+W21+Z21</f>
        <v>1741857</v>
      </c>
      <c r="AD21" s="144">
        <f>F21+I21+L21+O21+R21+U21+X21+AA21</f>
        <v>100</v>
      </c>
    </row>
    <row r="43" spans="2:2">
      <c r="B43" s="32" t="s">
        <v>172</v>
      </c>
    </row>
  </sheetData>
  <mergeCells count="17">
    <mergeCell ref="B5:AC5"/>
    <mergeCell ref="E8:AA8"/>
    <mergeCell ref="B4:AD4"/>
    <mergeCell ref="AC8:AD9"/>
    <mergeCell ref="Z9:AA9"/>
    <mergeCell ref="K9:L9"/>
    <mergeCell ref="D8:D10"/>
    <mergeCell ref="B8:B10"/>
    <mergeCell ref="Q9:R9"/>
    <mergeCell ref="T9:U9"/>
    <mergeCell ref="B21:D21"/>
    <mergeCell ref="E9:F9"/>
    <mergeCell ref="H9:I9"/>
    <mergeCell ref="W9:X9"/>
    <mergeCell ref="N9:O9"/>
    <mergeCell ref="B16:B19"/>
    <mergeCell ref="B12:B15"/>
  </mergeCells>
  <printOptions horizontalCentered="1" verticalCentered="1"/>
  <pageMargins left="0.27777777777777779" right="0.27777777777777779" top="0.27777777777777779" bottom="0.27777777777777779" header="0.1388888888888889" footer="0.1388888888888889"/>
  <pageSetup paperSize="9" scale="73"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6:T7"/>
  <sheetViews>
    <sheetView showGridLines="0" workbookViewId="0"/>
  </sheetViews>
  <sheetFormatPr baseColWidth="10" defaultColWidth="8.7265625" defaultRowHeight="14.5"/>
  <sheetData>
    <row r="6" spans="1:20" ht="21">
      <c r="A6" s="201" t="s">
        <v>241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Q32"/>
  <sheetViews>
    <sheetView showGridLines="0" workbookViewId="0"/>
  </sheetViews>
  <sheetFormatPr baseColWidth="10" defaultColWidth="8.7265625" defaultRowHeight="14.5"/>
  <cols>
    <col min="1" max="1" width="0.7265625" customWidth="1"/>
    <col min="2" max="2" width="32.453125" customWidth="1"/>
    <col min="3" max="5" width="12" customWidth="1"/>
    <col min="6" max="6" width="0.36328125" customWidth="1"/>
    <col min="7" max="9" width="12" customWidth="1"/>
    <col min="10" max="10" width="0.36328125" customWidth="1"/>
    <col min="11" max="13" width="12" customWidth="1"/>
    <col min="14" max="14" width="0.36328125" customWidth="1"/>
    <col min="15" max="17" width="12" customWidth="1"/>
  </cols>
  <sheetData>
    <row r="1" spans="1:17" ht="12" customHeight="1"/>
    <row r="2" spans="1:17" ht="52.5" customHeight="1"/>
    <row r="3" spans="1:17" ht="4.5" customHeight="1"/>
    <row r="4" spans="1:17" ht="17" customHeight="1">
      <c r="A4" s="201" t="s">
        <v>242</v>
      </c>
      <c r="B4" s="202"/>
      <c r="C4" s="202"/>
      <c r="D4" s="202"/>
      <c r="E4" s="202"/>
      <c r="F4" s="202"/>
      <c r="G4" s="202"/>
      <c r="H4" s="202"/>
      <c r="I4" s="202"/>
      <c r="J4" s="202"/>
      <c r="K4" s="202"/>
      <c r="L4" s="202"/>
      <c r="M4" s="202"/>
      <c r="N4" s="202"/>
      <c r="O4" s="202"/>
      <c r="P4" s="202"/>
      <c r="Q4" s="202"/>
    </row>
    <row r="5" spans="1:17" ht="17" customHeight="1">
      <c r="B5" s="203" t="s">
        <v>113</v>
      </c>
      <c r="C5" s="202"/>
      <c r="D5" s="202"/>
      <c r="E5" s="202"/>
      <c r="F5" s="202"/>
      <c r="G5" s="202"/>
      <c r="H5" s="202"/>
      <c r="I5" s="202"/>
      <c r="J5" s="202"/>
      <c r="K5" s="202"/>
      <c r="L5" s="202"/>
      <c r="M5" s="202"/>
      <c r="N5" s="202"/>
      <c r="O5" s="202"/>
      <c r="P5" s="202"/>
    </row>
    <row r="6" spans="1:17" ht="6" customHeight="1"/>
    <row r="7" spans="1:17" ht="17" customHeight="1">
      <c r="B7" s="263" t="s">
        <v>114</v>
      </c>
      <c r="C7" s="264" t="s">
        <v>171</v>
      </c>
      <c r="D7" s="215"/>
      <c r="E7" s="261"/>
      <c r="G7" s="260" t="s">
        <v>66</v>
      </c>
      <c r="H7" s="215"/>
      <c r="I7" s="261"/>
      <c r="K7" s="260" t="s">
        <v>65</v>
      </c>
      <c r="L7" s="215"/>
      <c r="M7" s="261"/>
      <c r="O7" s="260" t="s">
        <v>64</v>
      </c>
      <c r="P7" s="215"/>
      <c r="Q7" s="261"/>
    </row>
    <row r="8" spans="1:17" ht="17" customHeight="1">
      <c r="B8" s="243"/>
      <c r="C8" s="207"/>
      <c r="D8" s="208"/>
      <c r="E8" s="209"/>
      <c r="G8" s="262"/>
      <c r="H8" s="208"/>
      <c r="I8" s="209"/>
      <c r="K8" s="262"/>
      <c r="L8" s="208"/>
      <c r="M8" s="209"/>
      <c r="O8" s="262"/>
      <c r="P8" s="208"/>
      <c r="Q8" s="209"/>
    </row>
    <row r="9" spans="1:17" ht="39" customHeight="1">
      <c r="B9" s="243"/>
      <c r="C9" s="219" t="s">
        <v>69</v>
      </c>
      <c r="D9" s="211"/>
      <c r="E9" s="27" t="s">
        <v>243</v>
      </c>
      <c r="G9" s="240" t="s">
        <v>69</v>
      </c>
      <c r="H9" s="211"/>
      <c r="I9" s="27" t="s">
        <v>243</v>
      </c>
      <c r="K9" s="240" t="s">
        <v>69</v>
      </c>
      <c r="L9" s="211"/>
      <c r="M9" s="27" t="s">
        <v>243</v>
      </c>
      <c r="O9" s="240" t="s">
        <v>69</v>
      </c>
      <c r="P9" s="211"/>
      <c r="Q9" s="27" t="s">
        <v>243</v>
      </c>
    </row>
    <row r="10" spans="1:17" ht="32.5" customHeight="1">
      <c r="B10" s="218"/>
      <c r="C10" s="28" t="s">
        <v>119</v>
      </c>
      <c r="D10" s="28" t="s">
        <v>128</v>
      </c>
      <c r="E10" s="21" t="s">
        <v>119</v>
      </c>
      <c r="G10" s="20" t="s">
        <v>119</v>
      </c>
      <c r="H10" s="28" t="s">
        <v>244</v>
      </c>
      <c r="I10" s="21" t="s">
        <v>119</v>
      </c>
      <c r="K10" s="20" t="s">
        <v>119</v>
      </c>
      <c r="L10" s="28" t="s">
        <v>244</v>
      </c>
      <c r="M10" s="21" t="s">
        <v>119</v>
      </c>
      <c r="O10" s="20" t="s">
        <v>119</v>
      </c>
      <c r="P10" s="28" t="s">
        <v>244</v>
      </c>
      <c r="Q10" s="21" t="s">
        <v>119</v>
      </c>
    </row>
    <row r="11" spans="1:17" ht="4.5" customHeight="1"/>
    <row r="12" spans="1:17">
      <c r="B12" s="149" t="s">
        <v>88</v>
      </c>
      <c r="C12" s="150">
        <v>558741</v>
      </c>
      <c r="D12" s="151">
        <v>22.169094891206019</v>
      </c>
      <c r="E12" s="152">
        <v>355624</v>
      </c>
      <c r="G12" s="150">
        <v>129349</v>
      </c>
      <c r="H12" s="151">
        <v>23.15008205948731</v>
      </c>
      <c r="I12" s="152">
        <v>87923</v>
      </c>
      <c r="K12" s="150">
        <v>233802</v>
      </c>
      <c r="L12" s="151">
        <v>41.844432393541908</v>
      </c>
      <c r="M12" s="152">
        <v>150344</v>
      </c>
      <c r="O12" s="150">
        <v>195590</v>
      </c>
      <c r="P12" s="151">
        <v>35.005485546970768</v>
      </c>
      <c r="Q12" s="152">
        <v>117357</v>
      </c>
    </row>
    <row r="13" spans="1:17">
      <c r="B13" s="153" t="s">
        <v>89</v>
      </c>
      <c r="C13" s="154">
        <v>68333</v>
      </c>
      <c r="D13" s="155">
        <v>2.711239664174959</v>
      </c>
      <c r="E13" s="156">
        <v>51469</v>
      </c>
      <c r="G13" s="154">
        <v>19794</v>
      </c>
      <c r="H13" s="155">
        <v>28.966970570588149</v>
      </c>
      <c r="I13" s="156">
        <v>15027</v>
      </c>
      <c r="K13" s="154">
        <v>24016</v>
      </c>
      <c r="L13" s="155">
        <v>35.145537295303882</v>
      </c>
      <c r="M13" s="156">
        <v>18234</v>
      </c>
      <c r="O13" s="154">
        <v>24523</v>
      </c>
      <c r="P13" s="155">
        <v>35.887492134107973</v>
      </c>
      <c r="Q13" s="156">
        <v>18208</v>
      </c>
    </row>
    <row r="14" spans="1:17">
      <c r="B14" s="153" t="s">
        <v>90</v>
      </c>
      <c r="C14" s="154">
        <v>50308</v>
      </c>
      <c r="D14" s="155">
        <v>1.996064054341443</v>
      </c>
      <c r="E14" s="156">
        <v>34894</v>
      </c>
      <c r="G14" s="154">
        <v>10254</v>
      </c>
      <c r="H14" s="155">
        <v>20.382444144072519</v>
      </c>
      <c r="I14" s="156">
        <v>7346</v>
      </c>
      <c r="K14" s="154">
        <v>16215</v>
      </c>
      <c r="L14" s="155">
        <v>32.231454241870082</v>
      </c>
      <c r="M14" s="156">
        <v>11248</v>
      </c>
      <c r="O14" s="154">
        <v>23839</v>
      </c>
      <c r="P14" s="155">
        <v>47.386101614057409</v>
      </c>
      <c r="Q14" s="156">
        <v>16300</v>
      </c>
    </row>
    <row r="15" spans="1:17">
      <c r="B15" s="153" t="s">
        <v>91</v>
      </c>
      <c r="C15" s="154">
        <v>58896</v>
      </c>
      <c r="D15" s="155">
        <v>2.3368090272818169</v>
      </c>
      <c r="E15" s="156">
        <v>34876</v>
      </c>
      <c r="G15" s="154">
        <v>12453</v>
      </c>
      <c r="H15" s="155">
        <v>21.14405052974735</v>
      </c>
      <c r="I15" s="156">
        <v>8353</v>
      </c>
      <c r="K15" s="154">
        <v>18994</v>
      </c>
      <c r="L15" s="155">
        <v>32.250067916327083</v>
      </c>
      <c r="M15" s="156">
        <v>11160</v>
      </c>
      <c r="O15" s="154">
        <v>27449</v>
      </c>
      <c r="P15" s="155">
        <v>46.605881553925563</v>
      </c>
      <c r="Q15" s="156">
        <v>15363</v>
      </c>
    </row>
    <row r="16" spans="1:17">
      <c r="B16" s="153" t="s">
        <v>92</v>
      </c>
      <c r="C16" s="154">
        <v>98252</v>
      </c>
      <c r="D16" s="155">
        <v>3.8983319843197002</v>
      </c>
      <c r="E16" s="156">
        <v>75424</v>
      </c>
      <c r="G16" s="154">
        <v>33130</v>
      </c>
      <c r="H16" s="155">
        <v>33.719415380857377</v>
      </c>
      <c r="I16" s="156">
        <v>25985</v>
      </c>
      <c r="K16" s="154">
        <v>35670</v>
      </c>
      <c r="L16" s="155">
        <v>36.304604486422669</v>
      </c>
      <c r="M16" s="156">
        <v>27109</v>
      </c>
      <c r="O16" s="154">
        <v>29452</v>
      </c>
      <c r="P16" s="155">
        <v>29.97598013271994</v>
      </c>
      <c r="Q16" s="156">
        <v>22330</v>
      </c>
    </row>
    <row r="17" spans="2:17">
      <c r="B17" s="153" t="s">
        <v>93</v>
      </c>
      <c r="C17" s="154">
        <v>30782</v>
      </c>
      <c r="D17" s="155">
        <v>1.221333460299322</v>
      </c>
      <c r="E17" s="156">
        <v>19457</v>
      </c>
      <c r="G17" s="154">
        <v>8561</v>
      </c>
      <c r="H17" s="155">
        <v>27.811708141121429</v>
      </c>
      <c r="I17" s="156">
        <v>5135</v>
      </c>
      <c r="K17" s="154">
        <v>13839</v>
      </c>
      <c r="L17" s="155">
        <v>44.958092391657459</v>
      </c>
      <c r="M17" s="156">
        <v>8418</v>
      </c>
      <c r="O17" s="154">
        <v>8382</v>
      </c>
      <c r="P17" s="155">
        <v>27.230199467221109</v>
      </c>
      <c r="Q17" s="156">
        <v>5904</v>
      </c>
    </row>
    <row r="18" spans="2:17">
      <c r="B18" s="153" t="s">
        <v>94</v>
      </c>
      <c r="C18" s="154">
        <v>181928</v>
      </c>
      <c r="D18" s="155">
        <v>7.2183338888095347</v>
      </c>
      <c r="E18" s="156">
        <v>128490</v>
      </c>
      <c r="G18" s="154">
        <v>47848</v>
      </c>
      <c r="H18" s="155">
        <v>26.300514489248499</v>
      </c>
      <c r="I18" s="156">
        <v>34406</v>
      </c>
      <c r="K18" s="154">
        <v>60107</v>
      </c>
      <c r="L18" s="155">
        <v>33.038894507717337</v>
      </c>
      <c r="M18" s="156">
        <v>42391</v>
      </c>
      <c r="O18" s="154">
        <v>73973</v>
      </c>
      <c r="P18" s="155">
        <v>40.66059100303417</v>
      </c>
      <c r="Q18" s="156">
        <v>51693</v>
      </c>
    </row>
    <row r="19" spans="2:17">
      <c r="B19" s="153" t="s">
        <v>95</v>
      </c>
      <c r="C19" s="154">
        <v>123110</v>
      </c>
      <c r="D19" s="155">
        <v>4.8846196575092451</v>
      </c>
      <c r="E19" s="156">
        <v>82648</v>
      </c>
      <c r="G19" s="154">
        <v>37717</v>
      </c>
      <c r="H19" s="155">
        <v>30.636828852245959</v>
      </c>
      <c r="I19" s="156">
        <v>25133</v>
      </c>
      <c r="K19" s="154">
        <v>39969</v>
      </c>
      <c r="L19" s="155">
        <v>32.466087239054502</v>
      </c>
      <c r="M19" s="156">
        <v>26746</v>
      </c>
      <c r="O19" s="154">
        <v>45424</v>
      </c>
      <c r="P19" s="155">
        <v>36.897083908699543</v>
      </c>
      <c r="Q19" s="156">
        <v>30769</v>
      </c>
    </row>
    <row r="20" spans="2:17">
      <c r="B20" s="153" t="s">
        <v>96</v>
      </c>
      <c r="C20" s="154">
        <v>322033</v>
      </c>
      <c r="D20" s="155">
        <v>12.77726197844752</v>
      </c>
      <c r="E20" s="156">
        <v>259187</v>
      </c>
      <c r="G20" s="154">
        <v>58957</v>
      </c>
      <c r="H20" s="155">
        <v>18.30775106898982</v>
      </c>
      <c r="I20" s="156">
        <v>47148</v>
      </c>
      <c r="K20" s="154">
        <v>125068</v>
      </c>
      <c r="L20" s="155">
        <v>38.837013597985298</v>
      </c>
      <c r="M20" s="156">
        <v>98989</v>
      </c>
      <c r="O20" s="154">
        <v>138008</v>
      </c>
      <c r="P20" s="155">
        <v>42.855235333024879</v>
      </c>
      <c r="Q20" s="156">
        <v>113050</v>
      </c>
    </row>
    <row r="21" spans="2:17">
      <c r="B21" s="153" t="s">
        <v>97</v>
      </c>
      <c r="C21" s="154">
        <v>277754</v>
      </c>
      <c r="D21" s="155">
        <v>11.02040978272945</v>
      </c>
      <c r="E21" s="156">
        <v>184812</v>
      </c>
      <c r="G21" s="154">
        <v>74170</v>
      </c>
      <c r="H21" s="155">
        <v>26.703485818386049</v>
      </c>
      <c r="I21" s="156">
        <v>49397</v>
      </c>
      <c r="K21" s="154">
        <v>105407</v>
      </c>
      <c r="L21" s="155">
        <v>37.949768500183623</v>
      </c>
      <c r="M21" s="156">
        <v>69926</v>
      </c>
      <c r="O21" s="154">
        <v>98177</v>
      </c>
      <c r="P21" s="155">
        <v>35.346745681430328</v>
      </c>
      <c r="Q21" s="156">
        <v>65489</v>
      </c>
    </row>
    <row r="22" spans="2:17">
      <c r="B22" s="153" t="s">
        <v>98</v>
      </c>
      <c r="C22" s="154">
        <v>44754</v>
      </c>
      <c r="D22" s="155">
        <v>1.7756987097081369</v>
      </c>
      <c r="E22" s="156">
        <v>37582</v>
      </c>
      <c r="G22" s="154">
        <v>13873</v>
      </c>
      <c r="H22" s="155">
        <v>30.998346516512491</v>
      </c>
      <c r="I22" s="156">
        <v>12301</v>
      </c>
      <c r="K22" s="154">
        <v>15180</v>
      </c>
      <c r="L22" s="155">
        <v>33.918755865397507</v>
      </c>
      <c r="M22" s="156">
        <v>12725</v>
      </c>
      <c r="O22" s="154">
        <v>15701</v>
      </c>
      <c r="P22" s="155">
        <v>35.082897618090001</v>
      </c>
      <c r="Q22" s="156">
        <v>12556</v>
      </c>
    </row>
    <row r="23" spans="2:17">
      <c r="B23" s="153" t="s">
        <v>99</v>
      </c>
      <c r="C23" s="154">
        <v>160372</v>
      </c>
      <c r="D23" s="155">
        <v>6.3630592455046102</v>
      </c>
      <c r="E23" s="156">
        <v>97442</v>
      </c>
      <c r="G23" s="154">
        <v>43488</v>
      </c>
      <c r="H23" s="155">
        <v>27.116953084079519</v>
      </c>
      <c r="I23" s="156">
        <v>27908</v>
      </c>
      <c r="K23" s="154">
        <v>53246</v>
      </c>
      <c r="L23" s="155">
        <v>33.201556381413219</v>
      </c>
      <c r="M23" s="156">
        <v>32590</v>
      </c>
      <c r="O23" s="154">
        <v>63638</v>
      </c>
      <c r="P23" s="155">
        <v>39.681490534507269</v>
      </c>
      <c r="Q23" s="156">
        <v>36944</v>
      </c>
    </row>
    <row r="24" spans="2:17">
      <c r="B24" s="153" t="s">
        <v>100</v>
      </c>
      <c r="C24" s="154">
        <v>322017</v>
      </c>
      <c r="D24" s="155">
        <v>12.776627148502589</v>
      </c>
      <c r="E24" s="156">
        <v>222158</v>
      </c>
      <c r="G24" s="154">
        <v>104455</v>
      </c>
      <c r="H24" s="155">
        <v>32.437728442908288</v>
      </c>
      <c r="I24" s="156">
        <v>71667</v>
      </c>
      <c r="K24" s="154">
        <v>124334</v>
      </c>
      <c r="L24" s="155">
        <v>38.61100500905232</v>
      </c>
      <c r="M24" s="156">
        <v>84365</v>
      </c>
      <c r="O24" s="154">
        <v>93228</v>
      </c>
      <c r="P24" s="155">
        <v>28.951266548039388</v>
      </c>
      <c r="Q24" s="156">
        <v>66126</v>
      </c>
    </row>
    <row r="25" spans="2:17">
      <c r="B25" s="153" t="s">
        <v>101</v>
      </c>
      <c r="C25" s="154">
        <v>68744</v>
      </c>
      <c r="D25" s="155">
        <v>2.7275468583853102</v>
      </c>
      <c r="E25" s="156">
        <v>51402</v>
      </c>
      <c r="G25" s="154">
        <v>18386</v>
      </c>
      <c r="H25" s="155">
        <v>26.745606889328521</v>
      </c>
      <c r="I25" s="156">
        <v>14638</v>
      </c>
      <c r="K25" s="154">
        <v>24779</v>
      </c>
      <c r="L25" s="155">
        <v>36.045327592226229</v>
      </c>
      <c r="M25" s="156">
        <v>18895</v>
      </c>
      <c r="O25" s="154">
        <v>25579</v>
      </c>
      <c r="P25" s="155">
        <v>37.209065518445243</v>
      </c>
      <c r="Q25" s="156">
        <v>17869</v>
      </c>
    </row>
    <row r="26" spans="2:17">
      <c r="B26" s="153" t="s">
        <v>102</v>
      </c>
      <c r="C26" s="154">
        <v>25091</v>
      </c>
      <c r="D26" s="155">
        <v>0.99553238426256574</v>
      </c>
      <c r="E26" s="156">
        <v>17354</v>
      </c>
      <c r="G26" s="154">
        <v>3987</v>
      </c>
      <c r="H26" s="155">
        <v>15.89015981826153</v>
      </c>
      <c r="I26" s="156">
        <v>3109</v>
      </c>
      <c r="K26" s="154">
        <v>8743</v>
      </c>
      <c r="L26" s="155">
        <v>34.845163604479687</v>
      </c>
      <c r="M26" s="156">
        <v>6526</v>
      </c>
      <c r="O26" s="154">
        <v>12361</v>
      </c>
      <c r="P26" s="155">
        <v>49.264676577258783</v>
      </c>
      <c r="Q26" s="156">
        <v>7719</v>
      </c>
    </row>
    <row r="27" spans="2:17">
      <c r="B27" s="153" t="s">
        <v>103</v>
      </c>
      <c r="C27" s="154">
        <v>109152</v>
      </c>
      <c r="D27" s="155">
        <v>4.3308098843022416</v>
      </c>
      <c r="E27" s="156">
        <v>75203</v>
      </c>
      <c r="G27" s="154">
        <v>25196</v>
      </c>
      <c r="H27" s="155">
        <v>23.083406625622981</v>
      </c>
      <c r="I27" s="156">
        <v>17238</v>
      </c>
      <c r="K27" s="154">
        <v>36617</v>
      </c>
      <c r="L27" s="155">
        <v>33.546797126942238</v>
      </c>
      <c r="M27" s="156">
        <v>24448</v>
      </c>
      <c r="O27" s="154">
        <v>47339</v>
      </c>
      <c r="P27" s="155">
        <v>43.36979624743477</v>
      </c>
      <c r="Q27" s="156">
        <v>33517</v>
      </c>
    </row>
    <row r="28" spans="2:17">
      <c r="B28" s="153" t="s">
        <v>104</v>
      </c>
      <c r="C28" s="154">
        <v>14526</v>
      </c>
      <c r="D28" s="155">
        <v>0.57634623625196402</v>
      </c>
      <c r="E28" s="156">
        <v>9732</v>
      </c>
      <c r="G28" s="154">
        <v>3170</v>
      </c>
      <c r="H28" s="155">
        <v>21.822938179815509</v>
      </c>
      <c r="I28" s="156">
        <v>2117</v>
      </c>
      <c r="K28" s="154">
        <v>6347</v>
      </c>
      <c r="L28" s="155">
        <v>43.69406581302492</v>
      </c>
      <c r="M28" s="156">
        <v>4245</v>
      </c>
      <c r="O28" s="154">
        <v>5009</v>
      </c>
      <c r="P28" s="155">
        <v>34.482996007159578</v>
      </c>
      <c r="Q28" s="156">
        <v>3370</v>
      </c>
    </row>
    <row r="29" spans="2:17">
      <c r="B29" s="153" t="s">
        <v>105</v>
      </c>
      <c r="C29" s="154">
        <v>1792</v>
      </c>
      <c r="D29" s="155">
        <v>7.1100953831992261E-2</v>
      </c>
      <c r="E29" s="156">
        <v>1672</v>
      </c>
      <c r="G29" s="154">
        <v>466</v>
      </c>
      <c r="H29" s="155">
        <v>26.004464285714281</v>
      </c>
      <c r="I29" s="156">
        <v>430</v>
      </c>
      <c r="K29" s="154">
        <v>625</v>
      </c>
      <c r="L29" s="155">
        <v>34.877232142857153</v>
      </c>
      <c r="M29" s="156">
        <v>590</v>
      </c>
      <c r="O29" s="154">
        <v>701</v>
      </c>
      <c r="P29" s="155">
        <v>39.118303571428569</v>
      </c>
      <c r="Q29" s="156">
        <v>652</v>
      </c>
    </row>
    <row r="30" spans="2:17">
      <c r="B30" s="157" t="s">
        <v>106</v>
      </c>
      <c r="C30" s="158">
        <v>3775</v>
      </c>
      <c r="D30" s="159">
        <v>0.14978019013156851</v>
      </c>
      <c r="E30" s="160">
        <v>2431</v>
      </c>
      <c r="G30" s="158">
        <v>1234</v>
      </c>
      <c r="H30" s="159">
        <v>32.688741721854313</v>
      </c>
      <c r="I30" s="160">
        <v>848</v>
      </c>
      <c r="K30" s="158">
        <v>1436</v>
      </c>
      <c r="L30" s="159">
        <v>38.039735099337747</v>
      </c>
      <c r="M30" s="160">
        <v>945</v>
      </c>
      <c r="O30" s="158">
        <v>1105</v>
      </c>
      <c r="P30" s="159">
        <v>29.27152317880795</v>
      </c>
      <c r="Q30" s="160">
        <v>638</v>
      </c>
    </row>
    <row r="31" spans="2:17" ht="8" customHeight="1"/>
    <row r="32" spans="2:17">
      <c r="B32" s="161" t="s">
        <v>49</v>
      </c>
      <c r="C32" s="162">
        <v>2520360</v>
      </c>
      <c r="D32" s="163">
        <v>100</v>
      </c>
      <c r="E32" s="164">
        <v>1741857</v>
      </c>
      <c r="G32" s="162">
        <v>646488</v>
      </c>
      <c r="H32" s="163">
        <v>25.650621339808598</v>
      </c>
      <c r="I32" s="164">
        <v>456109</v>
      </c>
      <c r="K32" s="162">
        <v>944394</v>
      </c>
      <c r="L32" s="163">
        <v>37.470599438175498</v>
      </c>
      <c r="M32" s="164">
        <v>649894</v>
      </c>
      <c r="O32" s="162">
        <v>929478</v>
      </c>
      <c r="P32" s="163">
        <v>36.878779222015901</v>
      </c>
      <c r="Q32" s="164">
        <v>635854</v>
      </c>
    </row>
  </sheetData>
  <mergeCells count="11">
    <mergeCell ref="O7:Q8"/>
    <mergeCell ref="B5:P5"/>
    <mergeCell ref="A4:Q4"/>
    <mergeCell ref="K9:L9"/>
    <mergeCell ref="B7:B10"/>
    <mergeCell ref="C9:D9"/>
    <mergeCell ref="O9:P9"/>
    <mergeCell ref="G9:H9"/>
    <mergeCell ref="C7:E8"/>
    <mergeCell ref="G7:I8"/>
    <mergeCell ref="K7:M8"/>
  </mergeCells>
  <printOptions horizontalCentered="1" verticalCentered="1"/>
  <pageMargins left="0.27777777777777779" right="0.27777777777777779" top="0.27777777777777779" bottom="0.27777777777777779" header="0.1388888888888889" footer="0.1388888888888889"/>
  <pageSetup paperSize="9" scale="79"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245</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246</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414</v>
      </c>
      <c r="E11" s="165">
        <v>0.49461774650243129</v>
      </c>
      <c r="G11" s="150">
        <v>2</v>
      </c>
      <c r="H11" s="165">
        <v>0.48309178743961351</v>
      </c>
      <c r="I11" s="150">
        <v>0</v>
      </c>
      <c r="J11" s="165">
        <v>0</v>
      </c>
      <c r="L11" s="150">
        <v>11</v>
      </c>
      <c r="M11" s="165">
        <v>2.6570048309178742</v>
      </c>
      <c r="N11" s="150">
        <v>9</v>
      </c>
      <c r="O11" s="165">
        <v>81.818181818181827</v>
      </c>
      <c r="Q11" s="150">
        <v>401</v>
      </c>
      <c r="R11" s="165">
        <v>96.859903381642511</v>
      </c>
      <c r="S11" s="150">
        <v>291</v>
      </c>
      <c r="T11" s="165">
        <v>72.568578553615964</v>
      </c>
    </row>
    <row r="12" spans="1:20">
      <c r="B12" s="153" t="s">
        <v>89</v>
      </c>
      <c r="D12" s="154">
        <v>5298</v>
      </c>
      <c r="E12" s="166">
        <v>6.329673480603577</v>
      </c>
      <c r="G12" s="154">
        <v>2563</v>
      </c>
      <c r="H12" s="166">
        <v>48.376745941864847</v>
      </c>
      <c r="I12" s="154">
        <v>0</v>
      </c>
      <c r="J12" s="166">
        <v>0</v>
      </c>
      <c r="L12" s="154">
        <v>1553</v>
      </c>
      <c r="M12" s="166">
        <v>29.312948282370709</v>
      </c>
      <c r="N12" s="154">
        <v>12</v>
      </c>
      <c r="O12" s="166">
        <v>0.77269800386349008</v>
      </c>
      <c r="Q12" s="154">
        <v>1182</v>
      </c>
      <c r="R12" s="166">
        <v>22.310305775764441</v>
      </c>
      <c r="S12" s="154">
        <v>199</v>
      </c>
      <c r="T12" s="166">
        <v>16.83587140439932</v>
      </c>
    </row>
    <row r="13" spans="1:20">
      <c r="B13" s="153" t="s">
        <v>90</v>
      </c>
      <c r="D13" s="154">
        <v>6568</v>
      </c>
      <c r="E13" s="166">
        <v>7.8469791280868808</v>
      </c>
      <c r="G13" s="154">
        <v>1906</v>
      </c>
      <c r="H13" s="166">
        <v>29.019488428745429</v>
      </c>
      <c r="I13" s="154">
        <v>6</v>
      </c>
      <c r="J13" s="166">
        <v>0.31479538300104931</v>
      </c>
      <c r="L13" s="154">
        <v>2255</v>
      </c>
      <c r="M13" s="166">
        <v>34.333130328867227</v>
      </c>
      <c r="N13" s="154">
        <v>8</v>
      </c>
      <c r="O13" s="166">
        <v>0.35476718403547669</v>
      </c>
      <c r="Q13" s="154">
        <v>2407</v>
      </c>
      <c r="R13" s="166">
        <v>36.647381242387333</v>
      </c>
      <c r="S13" s="154">
        <v>1620</v>
      </c>
      <c r="T13" s="166">
        <v>67.303697548815961</v>
      </c>
    </row>
    <row r="14" spans="1:20">
      <c r="B14" s="153" t="s">
        <v>91</v>
      </c>
      <c r="D14" s="154">
        <v>3720</v>
      </c>
      <c r="E14" s="166">
        <v>4.4443913453841652</v>
      </c>
      <c r="G14" s="154">
        <v>455</v>
      </c>
      <c r="H14" s="166">
        <v>12.231182795698921</v>
      </c>
      <c r="I14" s="154">
        <v>17</v>
      </c>
      <c r="J14" s="166">
        <v>3.7362637362637359</v>
      </c>
      <c r="L14" s="154">
        <v>964</v>
      </c>
      <c r="M14" s="166">
        <v>25.91397849462366</v>
      </c>
      <c r="N14" s="154">
        <v>39</v>
      </c>
      <c r="O14" s="166">
        <v>4.0456431535269708</v>
      </c>
      <c r="Q14" s="154">
        <v>2301</v>
      </c>
      <c r="R14" s="166">
        <v>61.854838709677423</v>
      </c>
      <c r="S14" s="154">
        <v>200</v>
      </c>
      <c r="T14" s="166">
        <v>8.6918730986527599</v>
      </c>
    </row>
    <row r="15" spans="1:20">
      <c r="B15" s="153" t="s">
        <v>92</v>
      </c>
      <c r="D15" s="154">
        <v>2288</v>
      </c>
      <c r="E15" s="166">
        <v>2.7335396231825189</v>
      </c>
      <c r="G15" s="154">
        <v>790</v>
      </c>
      <c r="H15" s="166">
        <v>34.527972027972027</v>
      </c>
      <c r="I15" s="154">
        <v>51</v>
      </c>
      <c r="J15" s="166">
        <v>6.4556962025316453</v>
      </c>
      <c r="L15" s="154">
        <v>754</v>
      </c>
      <c r="M15" s="166">
        <v>32.954545454545453</v>
      </c>
      <c r="N15" s="154">
        <v>94</v>
      </c>
      <c r="O15" s="166">
        <v>12.46684350132626</v>
      </c>
      <c r="Q15" s="154">
        <v>744</v>
      </c>
      <c r="R15" s="166">
        <v>32.517482517482513</v>
      </c>
      <c r="S15" s="154">
        <v>205</v>
      </c>
      <c r="T15" s="166">
        <v>27.553763440860209</v>
      </c>
    </row>
    <row r="16" spans="1:20">
      <c r="B16" s="153" t="s">
        <v>93</v>
      </c>
      <c r="D16" s="154">
        <v>7862</v>
      </c>
      <c r="E16" s="166">
        <v>9.3929582681210508</v>
      </c>
      <c r="G16" s="154">
        <v>2470</v>
      </c>
      <c r="H16" s="166">
        <v>31.416942253879419</v>
      </c>
      <c r="I16" s="154">
        <v>127</v>
      </c>
      <c r="J16" s="166">
        <v>5.141700404858299</v>
      </c>
      <c r="L16" s="154">
        <v>3916</v>
      </c>
      <c r="M16" s="166">
        <v>49.809208852709233</v>
      </c>
      <c r="N16" s="154">
        <v>434</v>
      </c>
      <c r="O16" s="166">
        <v>11.082737487231871</v>
      </c>
      <c r="Q16" s="154">
        <v>1476</v>
      </c>
      <c r="R16" s="166">
        <v>18.773848893411351</v>
      </c>
      <c r="S16" s="154">
        <v>839</v>
      </c>
      <c r="T16" s="166">
        <v>56.84281842818428</v>
      </c>
    </row>
    <row r="17" spans="2:20">
      <c r="B17" s="153" t="s">
        <v>94</v>
      </c>
      <c r="D17" s="154">
        <v>14155</v>
      </c>
      <c r="E17" s="166">
        <v>16.91138696072926</v>
      </c>
      <c r="G17" s="154">
        <v>5898</v>
      </c>
      <c r="H17" s="166">
        <v>41.667255386789122</v>
      </c>
      <c r="I17" s="154">
        <v>10</v>
      </c>
      <c r="J17" s="166">
        <v>0.16954899966090201</v>
      </c>
      <c r="L17" s="154">
        <v>4726</v>
      </c>
      <c r="M17" s="166">
        <v>33.38749558459908</v>
      </c>
      <c r="N17" s="154">
        <v>37</v>
      </c>
      <c r="O17" s="166">
        <v>0.78290308929327124</v>
      </c>
      <c r="Q17" s="154">
        <v>3531</v>
      </c>
      <c r="R17" s="166">
        <v>24.945249028611801</v>
      </c>
      <c r="S17" s="154">
        <v>50</v>
      </c>
      <c r="T17" s="166">
        <v>1.416029453412631</v>
      </c>
    </row>
    <row r="18" spans="2:20">
      <c r="B18" s="153" t="s">
        <v>95</v>
      </c>
      <c r="D18" s="154">
        <v>18157</v>
      </c>
      <c r="E18" s="166">
        <v>21.6926918435861</v>
      </c>
      <c r="G18" s="154">
        <v>5714</v>
      </c>
      <c r="H18" s="166">
        <v>31.469956490609679</v>
      </c>
      <c r="I18" s="154">
        <v>204</v>
      </c>
      <c r="J18" s="166">
        <v>3.570178508925447</v>
      </c>
      <c r="L18" s="154">
        <v>5015</v>
      </c>
      <c r="M18" s="166">
        <v>27.62020157515008</v>
      </c>
      <c r="N18" s="154">
        <v>358</v>
      </c>
      <c r="O18" s="166">
        <v>7.1385842472582253</v>
      </c>
      <c r="Q18" s="154">
        <v>7428</v>
      </c>
      <c r="R18" s="166">
        <v>40.909841934240241</v>
      </c>
      <c r="S18" s="154">
        <v>1290</v>
      </c>
      <c r="T18" s="166">
        <v>17.36672051696284</v>
      </c>
    </row>
    <row r="19" spans="2:20">
      <c r="B19" s="153" t="s">
        <v>96</v>
      </c>
      <c r="D19" s="154">
        <v>13</v>
      </c>
      <c r="E19" s="166">
        <v>1.5531475131718859E-2</v>
      </c>
      <c r="G19" s="154">
        <v>8</v>
      </c>
      <c r="H19" s="166">
        <v>61.53846153846154</v>
      </c>
      <c r="I19" s="154">
        <v>7</v>
      </c>
      <c r="J19" s="166">
        <v>87.5</v>
      </c>
      <c r="L19" s="154">
        <v>4</v>
      </c>
      <c r="M19" s="166">
        <v>30.76923076923077</v>
      </c>
      <c r="N19" s="154">
        <v>4</v>
      </c>
      <c r="O19" s="166">
        <v>100</v>
      </c>
      <c r="Q19" s="154">
        <v>1</v>
      </c>
      <c r="R19" s="166">
        <v>7.6923076923076934</v>
      </c>
      <c r="S19" s="154">
        <v>1</v>
      </c>
      <c r="T19" s="166">
        <v>100</v>
      </c>
    </row>
    <row r="20" spans="2:20">
      <c r="B20" s="153" t="s">
        <v>97</v>
      </c>
      <c r="D20" s="154">
        <v>1791</v>
      </c>
      <c r="E20" s="166">
        <v>2.1397593816083438</v>
      </c>
      <c r="G20" s="154">
        <v>25</v>
      </c>
      <c r="H20" s="166">
        <v>1.3958682300390839</v>
      </c>
      <c r="I20" s="154">
        <v>0</v>
      </c>
      <c r="J20" s="166">
        <v>0</v>
      </c>
      <c r="L20" s="154">
        <v>394</v>
      </c>
      <c r="M20" s="166">
        <v>21.998883305415969</v>
      </c>
      <c r="N20" s="154">
        <v>63</v>
      </c>
      <c r="O20" s="166">
        <v>15.98984771573604</v>
      </c>
      <c r="Q20" s="154">
        <v>1372</v>
      </c>
      <c r="R20" s="166">
        <v>76.605248464544957</v>
      </c>
      <c r="S20" s="154">
        <v>254</v>
      </c>
      <c r="T20" s="166">
        <v>18.5131195335277</v>
      </c>
    </row>
    <row r="21" spans="2:20">
      <c r="B21" s="153" t="s">
        <v>98</v>
      </c>
      <c r="D21" s="154">
        <v>1959</v>
      </c>
      <c r="E21" s="166">
        <v>2.3404738294644032</v>
      </c>
      <c r="G21" s="154">
        <v>462</v>
      </c>
      <c r="H21" s="166">
        <v>23.583460949464008</v>
      </c>
      <c r="I21" s="154">
        <v>41</v>
      </c>
      <c r="J21" s="166">
        <v>8.8744588744588757</v>
      </c>
      <c r="L21" s="154">
        <v>478</v>
      </c>
      <c r="M21" s="166">
        <v>24.400204185809081</v>
      </c>
      <c r="N21" s="154">
        <v>80</v>
      </c>
      <c r="O21" s="166">
        <v>16.73640167364017</v>
      </c>
      <c r="Q21" s="154">
        <v>1019</v>
      </c>
      <c r="R21" s="166">
        <v>52.0163348647269</v>
      </c>
      <c r="S21" s="154">
        <v>785</v>
      </c>
      <c r="T21" s="166">
        <v>77.036310107948964</v>
      </c>
    </row>
    <row r="22" spans="2:20">
      <c r="B22" s="153" t="s">
        <v>99</v>
      </c>
      <c r="D22" s="154">
        <v>5990</v>
      </c>
      <c r="E22" s="166">
        <v>7.1564258491535346</v>
      </c>
      <c r="G22" s="154">
        <v>1416</v>
      </c>
      <c r="H22" s="166">
        <v>23.639398998330549</v>
      </c>
      <c r="I22" s="154">
        <v>5</v>
      </c>
      <c r="J22" s="166">
        <v>0.35310734463276838</v>
      </c>
      <c r="L22" s="154">
        <v>2155</v>
      </c>
      <c r="M22" s="166">
        <v>35.976627712854757</v>
      </c>
      <c r="N22" s="154">
        <v>36</v>
      </c>
      <c r="O22" s="166">
        <v>1.670533642691415</v>
      </c>
      <c r="Q22" s="154">
        <v>2419</v>
      </c>
      <c r="R22" s="166">
        <v>40.383973288814687</v>
      </c>
      <c r="S22" s="154">
        <v>138</v>
      </c>
      <c r="T22" s="166">
        <v>5.7048367093840433</v>
      </c>
    </row>
    <row r="23" spans="2:20">
      <c r="B23" s="153" t="s">
        <v>100</v>
      </c>
      <c r="D23" s="154">
        <v>6983</v>
      </c>
      <c r="E23" s="166">
        <v>8.3427916034455976</v>
      </c>
      <c r="G23" s="154">
        <v>2826</v>
      </c>
      <c r="H23" s="166">
        <v>40.46971215809824</v>
      </c>
      <c r="I23" s="154">
        <v>17</v>
      </c>
      <c r="J23" s="166">
        <v>0.60155697098372252</v>
      </c>
      <c r="L23" s="154">
        <v>3030</v>
      </c>
      <c r="M23" s="166">
        <v>43.391092653587279</v>
      </c>
      <c r="N23" s="154">
        <v>50</v>
      </c>
      <c r="O23" s="166">
        <v>1.6501650165016499</v>
      </c>
      <c r="Q23" s="154">
        <v>1127</v>
      </c>
      <c r="R23" s="166">
        <v>16.139195188314481</v>
      </c>
      <c r="S23" s="154">
        <v>84</v>
      </c>
      <c r="T23" s="166">
        <v>7.4534161490683228</v>
      </c>
    </row>
    <row r="24" spans="2:20">
      <c r="B24" s="153" t="s">
        <v>101</v>
      </c>
      <c r="D24" s="154">
        <v>2934</v>
      </c>
      <c r="E24" s="166">
        <v>3.505334464343318</v>
      </c>
      <c r="G24" s="154">
        <v>1041</v>
      </c>
      <c r="H24" s="166">
        <v>35.480572597137019</v>
      </c>
      <c r="I24" s="154">
        <v>61</v>
      </c>
      <c r="J24" s="166">
        <v>5.8597502401536987</v>
      </c>
      <c r="L24" s="154">
        <v>1534</v>
      </c>
      <c r="M24" s="166">
        <v>52.283571915473757</v>
      </c>
      <c r="N24" s="154">
        <v>207</v>
      </c>
      <c r="O24" s="166">
        <v>13.49413298565841</v>
      </c>
      <c r="Q24" s="154">
        <v>359</v>
      </c>
      <c r="R24" s="166">
        <v>12.23585548738923</v>
      </c>
      <c r="S24" s="154">
        <v>92</v>
      </c>
      <c r="T24" s="166">
        <v>25.626740947075209</v>
      </c>
    </row>
    <row r="25" spans="2:20">
      <c r="B25" s="153" t="s">
        <v>102</v>
      </c>
      <c r="D25" s="154">
        <v>2529</v>
      </c>
      <c r="E25" s="166">
        <v>3.0214692775474612</v>
      </c>
      <c r="G25" s="154">
        <v>324</v>
      </c>
      <c r="H25" s="166">
        <v>12.81138790035587</v>
      </c>
      <c r="I25" s="154">
        <v>1</v>
      </c>
      <c r="J25" s="166">
        <v>0.30864197530864201</v>
      </c>
      <c r="L25" s="154">
        <v>692</v>
      </c>
      <c r="M25" s="166">
        <v>27.362593910636619</v>
      </c>
      <c r="N25" s="154">
        <v>21</v>
      </c>
      <c r="O25" s="166">
        <v>3.0346820809248549</v>
      </c>
      <c r="Q25" s="154">
        <v>1513</v>
      </c>
      <c r="R25" s="166">
        <v>59.826018189007513</v>
      </c>
      <c r="S25" s="154">
        <v>351</v>
      </c>
      <c r="T25" s="166">
        <v>23.198942498347659</v>
      </c>
    </row>
    <row r="26" spans="2:20">
      <c r="B26" s="153" t="s">
        <v>103</v>
      </c>
      <c r="D26" s="154">
        <v>1143</v>
      </c>
      <c r="E26" s="166">
        <v>1.3655750827349731</v>
      </c>
      <c r="G26" s="154">
        <v>255</v>
      </c>
      <c r="H26" s="166">
        <v>22.309711286089239</v>
      </c>
      <c r="I26" s="154">
        <v>22</v>
      </c>
      <c r="J26" s="166">
        <v>8.6274509803921564</v>
      </c>
      <c r="L26" s="154">
        <v>495</v>
      </c>
      <c r="M26" s="166">
        <v>43.30708661417323</v>
      </c>
      <c r="N26" s="154">
        <v>47</v>
      </c>
      <c r="O26" s="166">
        <v>9.4949494949494948</v>
      </c>
      <c r="Q26" s="154">
        <v>393</v>
      </c>
      <c r="R26" s="166">
        <v>34.383202099737531</v>
      </c>
      <c r="S26" s="154">
        <v>38</v>
      </c>
      <c r="T26" s="166">
        <v>9.669211195928753</v>
      </c>
    </row>
    <row r="27" spans="2:20">
      <c r="B27" s="153" t="s">
        <v>104</v>
      </c>
      <c r="D27" s="154">
        <v>1101</v>
      </c>
      <c r="E27" s="166">
        <v>1.3153964707709589</v>
      </c>
      <c r="G27" s="154">
        <v>281</v>
      </c>
      <c r="H27" s="166">
        <v>25.52225249772934</v>
      </c>
      <c r="I27" s="154">
        <v>2</v>
      </c>
      <c r="J27" s="166">
        <v>0.71174377224199281</v>
      </c>
      <c r="L27" s="154">
        <v>498</v>
      </c>
      <c r="M27" s="166">
        <v>45.231607629427792</v>
      </c>
      <c r="N27" s="154">
        <v>7</v>
      </c>
      <c r="O27" s="166">
        <v>1.4056224899598391</v>
      </c>
      <c r="Q27" s="154">
        <v>322</v>
      </c>
      <c r="R27" s="166">
        <v>29.246139872842871</v>
      </c>
      <c r="S27" s="154">
        <v>18</v>
      </c>
      <c r="T27" s="166">
        <v>5.5900621118012426</v>
      </c>
    </row>
    <row r="28" spans="2:20">
      <c r="B28" s="153" t="s">
        <v>105</v>
      </c>
      <c r="D28" s="154">
        <v>2</v>
      </c>
      <c r="E28" s="166">
        <v>2.3894577125721322E-3</v>
      </c>
      <c r="G28" s="154">
        <v>1</v>
      </c>
      <c r="H28" s="166">
        <v>50</v>
      </c>
      <c r="I28" s="154">
        <v>0</v>
      </c>
      <c r="J28" s="166">
        <v>0</v>
      </c>
      <c r="L28" s="154">
        <v>0</v>
      </c>
      <c r="M28" s="166">
        <v>0</v>
      </c>
      <c r="N28" s="154">
        <v>0</v>
      </c>
      <c r="O28" s="166">
        <v>0</v>
      </c>
      <c r="Q28" s="154">
        <v>1</v>
      </c>
      <c r="R28" s="166">
        <v>50</v>
      </c>
      <c r="S28" s="154">
        <v>0</v>
      </c>
      <c r="T28" s="166">
        <v>0</v>
      </c>
    </row>
    <row r="29" spans="2:20">
      <c r="B29" s="157" t="s">
        <v>106</v>
      </c>
      <c r="D29" s="158">
        <v>794</v>
      </c>
      <c r="E29" s="167">
        <v>0.94861471189113633</v>
      </c>
      <c r="G29" s="158">
        <v>203</v>
      </c>
      <c r="H29" s="167">
        <v>25.566750629722922</v>
      </c>
      <c r="I29" s="158">
        <v>14</v>
      </c>
      <c r="J29" s="167">
        <v>6.8965517241379306</v>
      </c>
      <c r="L29" s="158">
        <v>278</v>
      </c>
      <c r="M29" s="167">
        <v>35.012594458438294</v>
      </c>
      <c r="N29" s="158">
        <v>33</v>
      </c>
      <c r="O29" s="167">
        <v>11.870503597122299</v>
      </c>
      <c r="Q29" s="158">
        <v>313</v>
      </c>
      <c r="R29" s="167">
        <v>39.420654911838803</v>
      </c>
      <c r="S29" s="158">
        <v>52</v>
      </c>
      <c r="T29" s="167">
        <v>16.613418530351439</v>
      </c>
    </row>
    <row r="30" spans="2:20" ht="8" customHeight="1"/>
    <row r="31" spans="2:20">
      <c r="B31" s="161" t="s">
        <v>49</v>
      </c>
      <c r="D31" s="162">
        <v>83701</v>
      </c>
      <c r="E31" s="168">
        <v>100</v>
      </c>
      <c r="G31" s="162">
        <v>26640</v>
      </c>
      <c r="H31" s="168">
        <v>31.827576731460791</v>
      </c>
      <c r="I31" s="162">
        <v>585</v>
      </c>
      <c r="J31" s="168">
        <v>2.1959459459459461</v>
      </c>
      <c r="L31" s="162">
        <v>28752</v>
      </c>
      <c r="M31" s="168">
        <v>34.350844075936962</v>
      </c>
      <c r="N31" s="162">
        <v>1539</v>
      </c>
      <c r="O31" s="168">
        <v>5.3526711185308846</v>
      </c>
      <c r="Q31" s="162">
        <v>28309</v>
      </c>
      <c r="R31" s="168">
        <v>33.821579192602243</v>
      </c>
      <c r="S31" s="162">
        <v>6507</v>
      </c>
      <c r="T31" s="168">
        <v>22.98562294676605</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249</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250</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251</v>
      </c>
      <c r="J8" s="211"/>
      <c r="L8" s="259" t="s">
        <v>69</v>
      </c>
      <c r="M8" s="211"/>
      <c r="N8" s="257" t="s">
        <v>251</v>
      </c>
      <c r="O8" s="211"/>
      <c r="Q8" s="259" t="s">
        <v>69</v>
      </c>
      <c r="R8" s="211"/>
      <c r="S8" s="257" t="s">
        <v>251</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196721</v>
      </c>
      <c r="E11" s="165">
        <v>28.953274961990932</v>
      </c>
      <c r="G11" s="150">
        <v>37020</v>
      </c>
      <c r="H11" s="165">
        <v>18.81852979600551</v>
      </c>
      <c r="I11" s="150">
        <v>75</v>
      </c>
      <c r="J11" s="165">
        <v>0.2025931928687196</v>
      </c>
      <c r="L11" s="150">
        <v>78576</v>
      </c>
      <c r="M11" s="165">
        <v>39.9428632428668</v>
      </c>
      <c r="N11" s="150">
        <v>275</v>
      </c>
      <c r="O11" s="165">
        <v>0.34997963754836081</v>
      </c>
      <c r="Q11" s="150">
        <v>81125</v>
      </c>
      <c r="R11" s="165">
        <v>41.238606961127687</v>
      </c>
      <c r="S11" s="150">
        <v>2942</v>
      </c>
      <c r="T11" s="165">
        <v>3.6265023112480739</v>
      </c>
    </row>
    <row r="12" spans="1:20">
      <c r="B12" s="153" t="s">
        <v>89</v>
      </c>
      <c r="D12" s="154">
        <v>11742</v>
      </c>
      <c r="E12" s="166">
        <v>1.728180288854253</v>
      </c>
      <c r="G12" s="154">
        <v>2182</v>
      </c>
      <c r="H12" s="166">
        <v>18.58286492931358</v>
      </c>
      <c r="I12" s="154">
        <v>9</v>
      </c>
      <c r="J12" s="166">
        <v>0.4124656278643446</v>
      </c>
      <c r="L12" s="154">
        <v>4185</v>
      </c>
      <c r="M12" s="166">
        <v>35.641287685232498</v>
      </c>
      <c r="N12" s="154">
        <v>23</v>
      </c>
      <c r="O12" s="166">
        <v>0.54958183990442055</v>
      </c>
      <c r="Q12" s="154">
        <v>5375</v>
      </c>
      <c r="R12" s="166">
        <v>45.775847385453929</v>
      </c>
      <c r="S12" s="154">
        <v>54</v>
      </c>
      <c r="T12" s="166">
        <v>1.004651162790698</v>
      </c>
    </row>
    <row r="13" spans="1:20">
      <c r="B13" s="153" t="s">
        <v>90</v>
      </c>
      <c r="D13" s="154">
        <v>10125</v>
      </c>
      <c r="E13" s="166">
        <v>1.490191230169418</v>
      </c>
      <c r="G13" s="154">
        <v>954</v>
      </c>
      <c r="H13" s="166">
        <v>9.4222222222222225</v>
      </c>
      <c r="I13" s="154">
        <v>29</v>
      </c>
      <c r="J13" s="166">
        <v>3.0398322851153039</v>
      </c>
      <c r="L13" s="154">
        <v>2672</v>
      </c>
      <c r="M13" s="166">
        <v>26.390123456790121</v>
      </c>
      <c r="N13" s="154">
        <v>116</v>
      </c>
      <c r="O13" s="166">
        <v>4.341317365269461</v>
      </c>
      <c r="Q13" s="154">
        <v>6499</v>
      </c>
      <c r="R13" s="166">
        <v>64.187654320987647</v>
      </c>
      <c r="S13" s="154">
        <v>141</v>
      </c>
      <c r="T13" s="166">
        <v>2.16956454839206</v>
      </c>
    </row>
    <row r="14" spans="1:20">
      <c r="B14" s="153" t="s">
        <v>91</v>
      </c>
      <c r="D14" s="154">
        <v>19619</v>
      </c>
      <c r="E14" s="166">
        <v>2.8875122710808712</v>
      </c>
      <c r="G14" s="154">
        <v>3069</v>
      </c>
      <c r="H14" s="166">
        <v>15.64299913349304</v>
      </c>
      <c r="I14" s="154">
        <v>246</v>
      </c>
      <c r="J14" s="166">
        <v>8.0156402737047898</v>
      </c>
      <c r="L14" s="154">
        <v>6094</v>
      </c>
      <c r="M14" s="166">
        <v>31.06172587797543</v>
      </c>
      <c r="N14" s="154">
        <v>458</v>
      </c>
      <c r="O14" s="166">
        <v>7.5155891040367573</v>
      </c>
      <c r="Q14" s="154">
        <v>10456</v>
      </c>
      <c r="R14" s="166">
        <v>53.295274988531517</v>
      </c>
      <c r="S14" s="154">
        <v>849</v>
      </c>
      <c r="T14" s="166">
        <v>8.1197398622800296</v>
      </c>
    </row>
    <row r="15" spans="1:20">
      <c r="B15" s="153" t="s">
        <v>92</v>
      </c>
      <c r="D15" s="154">
        <v>13505</v>
      </c>
      <c r="E15" s="166">
        <v>1.9876575371296781</v>
      </c>
      <c r="G15" s="154">
        <v>3545</v>
      </c>
      <c r="H15" s="166">
        <v>26.249537208441321</v>
      </c>
      <c r="I15" s="154">
        <v>22</v>
      </c>
      <c r="J15" s="166">
        <v>0.6205923836389281</v>
      </c>
      <c r="L15" s="154">
        <v>5223</v>
      </c>
      <c r="M15" s="166">
        <v>38.674564975934842</v>
      </c>
      <c r="N15" s="154">
        <v>57</v>
      </c>
      <c r="O15" s="166">
        <v>1.091326823664561</v>
      </c>
      <c r="Q15" s="154">
        <v>4737</v>
      </c>
      <c r="R15" s="166">
        <v>35.07589781562384</v>
      </c>
      <c r="S15" s="154">
        <v>89</v>
      </c>
      <c r="T15" s="166">
        <v>1.8788262613468441</v>
      </c>
    </row>
    <row r="16" spans="1:20">
      <c r="B16" s="153" t="s">
        <v>93</v>
      </c>
      <c r="D16" s="154">
        <v>4428</v>
      </c>
      <c r="E16" s="166">
        <v>0.65171029799409219</v>
      </c>
      <c r="G16" s="154">
        <v>734</v>
      </c>
      <c r="H16" s="166">
        <v>16.57633242999097</v>
      </c>
      <c r="I16" s="154">
        <v>49</v>
      </c>
      <c r="J16" s="166">
        <v>6.6757493188010901</v>
      </c>
      <c r="L16" s="154">
        <v>1725</v>
      </c>
      <c r="M16" s="166">
        <v>38.956639566395673</v>
      </c>
      <c r="N16" s="154">
        <v>188</v>
      </c>
      <c r="O16" s="166">
        <v>10.89855072463768</v>
      </c>
      <c r="Q16" s="154">
        <v>1969</v>
      </c>
      <c r="R16" s="166">
        <v>44.467028003613358</v>
      </c>
      <c r="S16" s="154">
        <v>227</v>
      </c>
      <c r="T16" s="166">
        <v>11.52869476891823</v>
      </c>
    </row>
    <row r="17" spans="2:20">
      <c r="B17" s="153" t="s">
        <v>94</v>
      </c>
      <c r="D17" s="154">
        <v>36477</v>
      </c>
      <c r="E17" s="166">
        <v>5.3686622718903569</v>
      </c>
      <c r="G17" s="154">
        <v>4847</v>
      </c>
      <c r="H17" s="166">
        <v>13.287825204923649</v>
      </c>
      <c r="I17" s="154">
        <v>127</v>
      </c>
      <c r="J17" s="166">
        <v>2.6201774293377351</v>
      </c>
      <c r="L17" s="154">
        <v>10777</v>
      </c>
      <c r="M17" s="166">
        <v>29.544644570551309</v>
      </c>
      <c r="N17" s="154">
        <v>661</v>
      </c>
      <c r="O17" s="166">
        <v>6.1334323095481116</v>
      </c>
      <c r="Q17" s="154">
        <v>20853</v>
      </c>
      <c r="R17" s="166">
        <v>57.167530224525038</v>
      </c>
      <c r="S17" s="154">
        <v>3222</v>
      </c>
      <c r="T17" s="166">
        <v>15.451014242555029</v>
      </c>
    </row>
    <row r="18" spans="2:20">
      <c r="B18" s="153" t="s">
        <v>95</v>
      </c>
      <c r="D18" s="154">
        <v>35067</v>
      </c>
      <c r="E18" s="166">
        <v>5.1611393450223204</v>
      </c>
      <c r="G18" s="154">
        <v>6068</v>
      </c>
      <c r="H18" s="166">
        <v>17.304018022642371</v>
      </c>
      <c r="I18" s="154">
        <v>223</v>
      </c>
      <c r="J18" s="166">
        <v>3.6750164798945288</v>
      </c>
      <c r="L18" s="154">
        <v>10642</v>
      </c>
      <c r="M18" s="166">
        <v>30.347620269769301</v>
      </c>
      <c r="N18" s="154">
        <v>2212</v>
      </c>
      <c r="O18" s="166">
        <v>20.78556662281526</v>
      </c>
      <c r="Q18" s="154">
        <v>18357</v>
      </c>
      <c r="R18" s="166">
        <v>52.348361707588332</v>
      </c>
      <c r="S18" s="154">
        <v>7323</v>
      </c>
      <c r="T18" s="166">
        <v>39.89213923843765</v>
      </c>
    </row>
    <row r="19" spans="2:20">
      <c r="B19" s="153" t="s">
        <v>96</v>
      </c>
      <c r="D19" s="154">
        <v>44230</v>
      </c>
      <c r="E19" s="166">
        <v>6.5097440109030487</v>
      </c>
      <c r="G19" s="154">
        <v>4740</v>
      </c>
      <c r="H19" s="166">
        <v>10.7167081166629</v>
      </c>
      <c r="I19" s="154">
        <v>18</v>
      </c>
      <c r="J19" s="166">
        <v>0.37974683544303789</v>
      </c>
      <c r="L19" s="154">
        <v>14615</v>
      </c>
      <c r="M19" s="166">
        <v>33.043183359710603</v>
      </c>
      <c r="N19" s="154">
        <v>39</v>
      </c>
      <c r="O19" s="166">
        <v>0.26684912760862128</v>
      </c>
      <c r="Q19" s="154">
        <v>24875</v>
      </c>
      <c r="R19" s="166">
        <v>56.240108523626503</v>
      </c>
      <c r="S19" s="154">
        <v>23</v>
      </c>
      <c r="T19" s="166">
        <v>9.2462311557788945E-2</v>
      </c>
    </row>
    <row r="20" spans="2:20">
      <c r="B20" s="153" t="s">
        <v>97</v>
      </c>
      <c r="D20" s="154">
        <v>82426</v>
      </c>
      <c r="E20" s="166">
        <v>12.131407638315499</v>
      </c>
      <c r="G20" s="154">
        <v>20634</v>
      </c>
      <c r="H20" s="166">
        <v>25.0333632591658</v>
      </c>
      <c r="I20" s="154">
        <v>407</v>
      </c>
      <c r="J20" s="166">
        <v>1.972472618009111</v>
      </c>
      <c r="L20" s="154">
        <v>31095</v>
      </c>
      <c r="M20" s="166">
        <v>37.724747045835052</v>
      </c>
      <c r="N20" s="154">
        <v>984</v>
      </c>
      <c r="O20" s="166">
        <v>3.1644958996623251</v>
      </c>
      <c r="Q20" s="154">
        <v>30697</v>
      </c>
      <c r="R20" s="166">
        <v>37.241889694999152</v>
      </c>
      <c r="S20" s="154">
        <v>1808</v>
      </c>
      <c r="T20" s="166">
        <v>5.8898263673974656</v>
      </c>
    </row>
    <row r="21" spans="2:20">
      <c r="B21" s="153" t="s">
        <v>98</v>
      </c>
      <c r="D21" s="154">
        <v>6389</v>
      </c>
      <c r="E21" s="166">
        <v>0.94032906365949764</v>
      </c>
      <c r="G21" s="154">
        <v>932</v>
      </c>
      <c r="H21" s="166">
        <v>14.58757239004539</v>
      </c>
      <c r="I21" s="154">
        <v>98</v>
      </c>
      <c r="J21" s="166">
        <v>10.515021459227469</v>
      </c>
      <c r="L21" s="154">
        <v>2048</v>
      </c>
      <c r="M21" s="166">
        <v>32.055094694005319</v>
      </c>
      <c r="N21" s="154">
        <v>257</v>
      </c>
      <c r="O21" s="166">
        <v>12.548828125</v>
      </c>
      <c r="Q21" s="154">
        <v>3409</v>
      </c>
      <c r="R21" s="166">
        <v>53.357332915949293</v>
      </c>
      <c r="S21" s="154">
        <v>653</v>
      </c>
      <c r="T21" s="166">
        <v>19.155177471399242</v>
      </c>
    </row>
    <row r="22" spans="2:20">
      <c r="B22" s="153" t="s">
        <v>99</v>
      </c>
      <c r="D22" s="154">
        <v>53732</v>
      </c>
      <c r="E22" s="166">
        <v>7.9082424868605603</v>
      </c>
      <c r="G22" s="154">
        <v>12997</v>
      </c>
      <c r="H22" s="166">
        <v>24.188565473088659</v>
      </c>
      <c r="I22" s="154">
        <v>5</v>
      </c>
      <c r="J22" s="166">
        <v>3.8470416249903827E-2</v>
      </c>
      <c r="L22" s="154">
        <v>17504</v>
      </c>
      <c r="M22" s="166">
        <v>32.576490731779941</v>
      </c>
      <c r="N22" s="154">
        <v>30</v>
      </c>
      <c r="O22" s="166">
        <v>0.1713893967093236</v>
      </c>
      <c r="Q22" s="154">
        <v>23231</v>
      </c>
      <c r="R22" s="166">
        <v>43.234943795131393</v>
      </c>
      <c r="S22" s="154">
        <v>74</v>
      </c>
      <c r="T22" s="166">
        <v>0.31853988205415179</v>
      </c>
    </row>
    <row r="23" spans="2:20">
      <c r="B23" s="153" t="s">
        <v>100</v>
      </c>
      <c r="D23" s="154">
        <v>108085</v>
      </c>
      <c r="E23" s="166">
        <v>15.907883369171509</v>
      </c>
      <c r="G23" s="154">
        <v>25370</v>
      </c>
      <c r="H23" s="166">
        <v>23.472267197113379</v>
      </c>
      <c r="I23" s="154">
        <v>3130</v>
      </c>
      <c r="J23" s="166">
        <v>12.337406385494679</v>
      </c>
      <c r="L23" s="154">
        <v>41083</v>
      </c>
      <c r="M23" s="166">
        <v>38.009899616042929</v>
      </c>
      <c r="N23" s="154">
        <v>8110</v>
      </c>
      <c r="O23" s="166">
        <v>19.740525278095561</v>
      </c>
      <c r="Q23" s="154">
        <v>41632</v>
      </c>
      <c r="R23" s="166">
        <v>38.517833186843689</v>
      </c>
      <c r="S23" s="154">
        <v>16038</v>
      </c>
      <c r="T23" s="166">
        <v>38.523251345119142</v>
      </c>
    </row>
    <row r="24" spans="2:20">
      <c r="B24" s="153" t="s">
        <v>101</v>
      </c>
      <c r="D24" s="154">
        <v>17923</v>
      </c>
      <c r="E24" s="166">
        <v>2.6378960413161949</v>
      </c>
      <c r="G24" s="154">
        <v>3191</v>
      </c>
      <c r="H24" s="166">
        <v>17.80393907269988</v>
      </c>
      <c r="I24" s="154">
        <v>427</v>
      </c>
      <c r="J24" s="166">
        <v>13.381385145722341</v>
      </c>
      <c r="L24" s="154">
        <v>5708</v>
      </c>
      <c r="M24" s="166">
        <v>31.84734698432182</v>
      </c>
      <c r="N24" s="154">
        <v>1132</v>
      </c>
      <c r="O24" s="166">
        <v>19.831814996496149</v>
      </c>
      <c r="Q24" s="154">
        <v>9024</v>
      </c>
      <c r="R24" s="166">
        <v>50.348713942978293</v>
      </c>
      <c r="S24" s="154">
        <v>1575</v>
      </c>
      <c r="T24" s="166">
        <v>17.45345744680851</v>
      </c>
    </row>
    <row r="25" spans="2:20">
      <c r="B25" s="153" t="s">
        <v>102</v>
      </c>
      <c r="D25" s="154">
        <v>4286</v>
      </c>
      <c r="E25" s="166">
        <v>0.63081082592653104</v>
      </c>
      <c r="G25" s="154">
        <v>327</v>
      </c>
      <c r="H25" s="166">
        <v>7.6294913672421831</v>
      </c>
      <c r="I25" s="154">
        <v>3</v>
      </c>
      <c r="J25" s="166">
        <v>0.91743119266055051</v>
      </c>
      <c r="L25" s="154">
        <v>1180</v>
      </c>
      <c r="M25" s="166">
        <v>27.531497900139989</v>
      </c>
      <c r="N25" s="154">
        <v>11</v>
      </c>
      <c r="O25" s="166">
        <v>0.93220338983050854</v>
      </c>
      <c r="Q25" s="154">
        <v>2779</v>
      </c>
      <c r="R25" s="166">
        <v>64.839010732617837</v>
      </c>
      <c r="S25" s="154">
        <v>28</v>
      </c>
      <c r="T25" s="166">
        <v>1.0075566750629721</v>
      </c>
    </row>
    <row r="26" spans="2:20">
      <c r="B26" s="153" t="s">
        <v>103</v>
      </c>
      <c r="D26" s="154">
        <v>29446</v>
      </c>
      <c r="E26" s="166">
        <v>4.3338440457845611</v>
      </c>
      <c r="G26" s="154">
        <v>5564</v>
      </c>
      <c r="H26" s="166">
        <v>18.895605515180328</v>
      </c>
      <c r="I26" s="154">
        <v>838</v>
      </c>
      <c r="J26" s="166">
        <v>15.06110711718188</v>
      </c>
      <c r="L26" s="154">
        <v>9358</v>
      </c>
      <c r="M26" s="166">
        <v>31.780207838076478</v>
      </c>
      <c r="N26" s="154">
        <v>1855</v>
      </c>
      <c r="O26" s="166">
        <v>19.822611669160079</v>
      </c>
      <c r="Q26" s="154">
        <v>14524</v>
      </c>
      <c r="R26" s="166">
        <v>49.324186646743193</v>
      </c>
      <c r="S26" s="154">
        <v>4578</v>
      </c>
      <c r="T26" s="166">
        <v>31.520242357477279</v>
      </c>
    </row>
    <row r="27" spans="2:20">
      <c r="B27" s="153" t="s">
        <v>104</v>
      </c>
      <c r="D27" s="154">
        <v>4291</v>
      </c>
      <c r="E27" s="166">
        <v>0.63154672283031832</v>
      </c>
      <c r="G27" s="154">
        <v>445</v>
      </c>
      <c r="H27" s="166">
        <v>10.3705429969704</v>
      </c>
      <c r="I27" s="154">
        <v>120</v>
      </c>
      <c r="J27" s="166">
        <v>26.966292134831459</v>
      </c>
      <c r="L27" s="154">
        <v>1355</v>
      </c>
      <c r="M27" s="166">
        <v>31.577720810999761</v>
      </c>
      <c r="N27" s="154">
        <v>527</v>
      </c>
      <c r="O27" s="166">
        <v>38.892988929889299</v>
      </c>
      <c r="Q27" s="154">
        <v>2491</v>
      </c>
      <c r="R27" s="166">
        <v>58.051736192029843</v>
      </c>
      <c r="S27" s="154">
        <v>1289</v>
      </c>
      <c r="T27" s="166">
        <v>51.746286631874753</v>
      </c>
    </row>
    <row r="28" spans="2:20">
      <c r="B28" s="153" t="s">
        <v>105</v>
      </c>
      <c r="D28" s="154">
        <v>158</v>
      </c>
      <c r="E28" s="166">
        <v>2.3254342159680801E-2</v>
      </c>
      <c r="G28" s="154">
        <v>36</v>
      </c>
      <c r="H28" s="166">
        <v>22.784810126582279</v>
      </c>
      <c r="I28" s="154">
        <v>1</v>
      </c>
      <c r="J28" s="166">
        <v>2.7777777777777781</v>
      </c>
      <c r="L28" s="154">
        <v>44</v>
      </c>
      <c r="M28" s="166">
        <v>27.84810126582278</v>
      </c>
      <c r="N28" s="154">
        <v>9</v>
      </c>
      <c r="O28" s="166">
        <v>20.45454545454546</v>
      </c>
      <c r="Q28" s="154">
        <v>78</v>
      </c>
      <c r="R28" s="166">
        <v>49.367088607594937</v>
      </c>
      <c r="S28" s="154">
        <v>30</v>
      </c>
      <c r="T28" s="166">
        <v>38.461538461538467</v>
      </c>
    </row>
    <row r="29" spans="2:20">
      <c r="B29" s="157" t="s">
        <v>106</v>
      </c>
      <c r="D29" s="158">
        <v>793</v>
      </c>
      <c r="E29" s="167">
        <v>0.1167132489406764</v>
      </c>
      <c r="G29" s="158">
        <v>216</v>
      </c>
      <c r="H29" s="167">
        <v>27.238335435056751</v>
      </c>
      <c r="I29" s="158">
        <v>5</v>
      </c>
      <c r="J29" s="167">
        <v>2.3148148148148149</v>
      </c>
      <c r="L29" s="158">
        <v>293</v>
      </c>
      <c r="M29" s="167">
        <v>36.948297604035297</v>
      </c>
      <c r="N29" s="158">
        <v>23</v>
      </c>
      <c r="O29" s="167">
        <v>7.8498293515358366</v>
      </c>
      <c r="Q29" s="158">
        <v>284</v>
      </c>
      <c r="R29" s="167">
        <v>35.813366960907942</v>
      </c>
      <c r="S29" s="158">
        <v>35</v>
      </c>
      <c r="T29" s="167">
        <v>12.32394366197183</v>
      </c>
    </row>
    <row r="30" spans="2:20" ht="8" customHeight="1"/>
    <row r="31" spans="2:20">
      <c r="B31" s="161" t="s">
        <v>49</v>
      </c>
      <c r="D31" s="162">
        <v>679443</v>
      </c>
      <c r="E31" s="168">
        <v>100</v>
      </c>
      <c r="G31" s="162">
        <v>132871</v>
      </c>
      <c r="H31" s="168">
        <v>19.55587150062625</v>
      </c>
      <c r="I31" s="162">
        <v>5832</v>
      </c>
      <c r="J31" s="168">
        <v>4.3892196190289816</v>
      </c>
      <c r="L31" s="162">
        <v>244177</v>
      </c>
      <c r="M31" s="168">
        <v>35.937819655217581</v>
      </c>
      <c r="N31" s="162">
        <v>16967</v>
      </c>
      <c r="O31" s="168">
        <v>6.9486479070510327</v>
      </c>
      <c r="Q31" s="162">
        <v>302395</v>
      </c>
      <c r="R31" s="168">
        <v>44.506308844156173</v>
      </c>
      <c r="S31" s="162">
        <v>40978</v>
      </c>
      <c r="T31" s="168">
        <v>13.551149985945541</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252</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253</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251</v>
      </c>
      <c r="J8" s="211"/>
      <c r="L8" s="259" t="s">
        <v>69</v>
      </c>
      <c r="M8" s="211"/>
      <c r="N8" s="257" t="s">
        <v>251</v>
      </c>
      <c r="O8" s="211"/>
      <c r="Q8" s="259" t="s">
        <v>69</v>
      </c>
      <c r="R8" s="211"/>
      <c r="S8" s="257" t="s">
        <v>251</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206844</v>
      </c>
      <c r="E11" s="165">
        <v>50.149470851365606</v>
      </c>
      <c r="G11" s="150">
        <v>39094</v>
      </c>
      <c r="H11" s="165">
        <v>18.9002339927675</v>
      </c>
      <c r="I11" s="150">
        <v>6826</v>
      </c>
      <c r="J11" s="165">
        <v>17.460479869033609</v>
      </c>
      <c r="L11" s="150">
        <v>83475</v>
      </c>
      <c r="M11" s="165">
        <v>40.356500551139987</v>
      </c>
      <c r="N11" s="150">
        <v>14468</v>
      </c>
      <c r="O11" s="165">
        <v>17.332135369871221</v>
      </c>
      <c r="Q11" s="150">
        <v>84275</v>
      </c>
      <c r="R11" s="165">
        <v>40.743265456092523</v>
      </c>
      <c r="S11" s="150">
        <v>14986</v>
      </c>
      <c r="T11" s="165">
        <v>17.782260456837729</v>
      </c>
    </row>
    <row r="12" spans="1:20">
      <c r="B12" s="153" t="s">
        <v>89</v>
      </c>
      <c r="D12" s="154">
        <v>6414</v>
      </c>
      <c r="E12" s="166">
        <v>1.5550787358620941</v>
      </c>
      <c r="G12" s="154">
        <v>749</v>
      </c>
      <c r="H12" s="166">
        <v>11.67758029310883</v>
      </c>
      <c r="I12" s="154">
        <v>316</v>
      </c>
      <c r="J12" s="166">
        <v>42.189586114819761</v>
      </c>
      <c r="L12" s="154">
        <v>1990</v>
      </c>
      <c r="M12" s="166">
        <v>31.025880885562831</v>
      </c>
      <c r="N12" s="154">
        <v>729</v>
      </c>
      <c r="O12" s="166">
        <v>36.633165829145732</v>
      </c>
      <c r="Q12" s="154">
        <v>3675</v>
      </c>
      <c r="R12" s="166">
        <v>57.296538821328348</v>
      </c>
      <c r="S12" s="154">
        <v>1502</v>
      </c>
      <c r="T12" s="166">
        <v>40.870748299319729</v>
      </c>
    </row>
    <row r="13" spans="1:20">
      <c r="B13" s="153" t="s">
        <v>90</v>
      </c>
      <c r="D13" s="154">
        <v>8151</v>
      </c>
      <c r="E13" s="166">
        <v>1.976215587154962</v>
      </c>
      <c r="G13" s="154">
        <v>833</v>
      </c>
      <c r="H13" s="166">
        <v>10.219604956447061</v>
      </c>
      <c r="I13" s="154">
        <v>500</v>
      </c>
      <c r="J13" s="166">
        <v>60.024009603841527</v>
      </c>
      <c r="L13" s="154">
        <v>1934</v>
      </c>
      <c r="M13" s="166">
        <v>23.72715004293952</v>
      </c>
      <c r="N13" s="154">
        <v>814</v>
      </c>
      <c r="O13" s="166">
        <v>42.088934850051707</v>
      </c>
      <c r="Q13" s="154">
        <v>5384</v>
      </c>
      <c r="R13" s="166">
        <v>66.05324500061343</v>
      </c>
      <c r="S13" s="154">
        <v>1784</v>
      </c>
      <c r="T13" s="166">
        <v>33.135215453194647</v>
      </c>
    </row>
    <row r="14" spans="1:20">
      <c r="B14" s="153" t="s">
        <v>91</v>
      </c>
      <c r="D14" s="154">
        <v>2676</v>
      </c>
      <c r="E14" s="166">
        <v>0.64879805069643959</v>
      </c>
      <c r="G14" s="154">
        <v>724</v>
      </c>
      <c r="H14" s="166">
        <v>27.055306427503741</v>
      </c>
      <c r="I14" s="154">
        <v>38</v>
      </c>
      <c r="J14" s="166">
        <v>5.2486187845303869</v>
      </c>
      <c r="L14" s="154">
        <v>947</v>
      </c>
      <c r="M14" s="166">
        <v>35.388639760837073</v>
      </c>
      <c r="N14" s="154">
        <v>50</v>
      </c>
      <c r="O14" s="166">
        <v>5.2798310454065467</v>
      </c>
      <c r="Q14" s="154">
        <v>1005</v>
      </c>
      <c r="R14" s="166">
        <v>37.55605381165919</v>
      </c>
      <c r="S14" s="154">
        <v>66</v>
      </c>
      <c r="T14" s="166">
        <v>6.567164179104477</v>
      </c>
    </row>
    <row r="15" spans="1:20">
      <c r="B15" s="153" t="s">
        <v>92</v>
      </c>
      <c r="D15" s="154">
        <v>1656</v>
      </c>
      <c r="E15" s="166">
        <v>0.40149834527402989</v>
      </c>
      <c r="G15" s="154">
        <v>581</v>
      </c>
      <c r="H15" s="166">
        <v>35.084541062801932</v>
      </c>
      <c r="I15" s="154">
        <v>51</v>
      </c>
      <c r="J15" s="166">
        <v>8.7779690189328736</v>
      </c>
      <c r="L15" s="154">
        <v>539</v>
      </c>
      <c r="M15" s="166">
        <v>32.548309178743963</v>
      </c>
      <c r="N15" s="154">
        <v>73</v>
      </c>
      <c r="O15" s="166">
        <v>13.543599257884971</v>
      </c>
      <c r="Q15" s="154">
        <v>536</v>
      </c>
      <c r="R15" s="166">
        <v>32.367149758454097</v>
      </c>
      <c r="S15" s="154">
        <v>70</v>
      </c>
      <c r="T15" s="166">
        <v>13.059701492537309</v>
      </c>
    </row>
    <row r="16" spans="1:20">
      <c r="B16" s="153" t="s">
        <v>93</v>
      </c>
      <c r="D16" s="154">
        <v>1351</v>
      </c>
      <c r="E16" s="166">
        <v>0.32755088433889762</v>
      </c>
      <c r="G16" s="154">
        <v>385</v>
      </c>
      <c r="H16" s="166">
        <v>28.497409326424869</v>
      </c>
      <c r="I16" s="154">
        <v>104</v>
      </c>
      <c r="J16" s="166">
        <v>27.012987012987011</v>
      </c>
      <c r="L16" s="154">
        <v>567</v>
      </c>
      <c r="M16" s="166">
        <v>41.968911917098453</v>
      </c>
      <c r="N16" s="154">
        <v>166</v>
      </c>
      <c r="O16" s="166">
        <v>29.276895943562611</v>
      </c>
      <c r="Q16" s="154">
        <v>399</v>
      </c>
      <c r="R16" s="166">
        <v>29.533678756476679</v>
      </c>
      <c r="S16" s="154">
        <v>122</v>
      </c>
      <c r="T16" s="166">
        <v>30.576441102756888</v>
      </c>
    </row>
    <row r="17" spans="2:20">
      <c r="B17" s="153" t="s">
        <v>94</v>
      </c>
      <c r="D17" s="154">
        <v>23981</v>
      </c>
      <c r="E17" s="166">
        <v>5.814210035034125</v>
      </c>
      <c r="G17" s="154">
        <v>3269</v>
      </c>
      <c r="H17" s="166">
        <v>13.63162503648722</v>
      </c>
      <c r="I17" s="154">
        <v>1550</v>
      </c>
      <c r="J17" s="166">
        <v>47.415111654940347</v>
      </c>
      <c r="L17" s="154">
        <v>7188</v>
      </c>
      <c r="M17" s="166">
        <v>29.973729202285138</v>
      </c>
      <c r="N17" s="154">
        <v>2692</v>
      </c>
      <c r="O17" s="166">
        <v>37.451307735114078</v>
      </c>
      <c r="Q17" s="154">
        <v>13524</v>
      </c>
      <c r="R17" s="166">
        <v>56.394645761227643</v>
      </c>
      <c r="S17" s="154">
        <v>5007</v>
      </c>
      <c r="T17" s="166">
        <v>37.023070097604261</v>
      </c>
    </row>
    <row r="18" spans="2:20">
      <c r="B18" s="153" t="s">
        <v>95</v>
      </c>
      <c r="D18" s="154">
        <v>15402</v>
      </c>
      <c r="E18" s="166">
        <v>3.7342255518783869</v>
      </c>
      <c r="G18" s="154">
        <v>2964</v>
      </c>
      <c r="H18" s="166">
        <v>19.244253992987922</v>
      </c>
      <c r="I18" s="154">
        <v>453</v>
      </c>
      <c r="J18" s="166">
        <v>15.2834008097166</v>
      </c>
      <c r="L18" s="154">
        <v>4669</v>
      </c>
      <c r="M18" s="166">
        <v>30.314244903259318</v>
      </c>
      <c r="N18" s="154">
        <v>1056</v>
      </c>
      <c r="O18" s="166">
        <v>22.617262797172842</v>
      </c>
      <c r="Q18" s="154">
        <v>7769</v>
      </c>
      <c r="R18" s="166">
        <v>50.441501103752763</v>
      </c>
      <c r="S18" s="154">
        <v>2449</v>
      </c>
      <c r="T18" s="166">
        <v>31.522718496589011</v>
      </c>
    </row>
    <row r="19" spans="2:20">
      <c r="B19" s="153" t="s">
        <v>96</v>
      </c>
      <c r="D19" s="154">
        <v>32160</v>
      </c>
      <c r="E19" s="166">
        <v>7.7972142415536236</v>
      </c>
      <c r="G19" s="154">
        <v>5914</v>
      </c>
      <c r="H19" s="166">
        <v>18.389303482587071</v>
      </c>
      <c r="I19" s="154">
        <v>762</v>
      </c>
      <c r="J19" s="166">
        <v>12.88468041934393</v>
      </c>
      <c r="L19" s="154">
        <v>13469</v>
      </c>
      <c r="M19" s="166">
        <v>41.881218905472643</v>
      </c>
      <c r="N19" s="154">
        <v>3183</v>
      </c>
      <c r="O19" s="166">
        <v>23.63204395278046</v>
      </c>
      <c r="Q19" s="154">
        <v>12777</v>
      </c>
      <c r="R19" s="166">
        <v>39.729477611940297</v>
      </c>
      <c r="S19" s="154">
        <v>6860</v>
      </c>
      <c r="T19" s="166">
        <v>53.690224622368319</v>
      </c>
    </row>
    <row r="20" spans="2:20">
      <c r="B20" s="153" t="s">
        <v>97</v>
      </c>
      <c r="D20" s="154">
        <v>7056</v>
      </c>
      <c r="E20" s="166">
        <v>1.7107320798632579</v>
      </c>
      <c r="G20" s="154">
        <v>1197</v>
      </c>
      <c r="H20" s="166">
        <v>16.964285714285719</v>
      </c>
      <c r="I20" s="154">
        <v>305</v>
      </c>
      <c r="J20" s="166">
        <v>25.480367585630741</v>
      </c>
      <c r="L20" s="154">
        <v>2587</v>
      </c>
      <c r="M20" s="166">
        <v>36.663832199546484</v>
      </c>
      <c r="N20" s="154">
        <v>762</v>
      </c>
      <c r="O20" s="166">
        <v>29.454967143409359</v>
      </c>
      <c r="Q20" s="154">
        <v>3272</v>
      </c>
      <c r="R20" s="166">
        <v>46.371882086167801</v>
      </c>
      <c r="S20" s="154">
        <v>1133</v>
      </c>
      <c r="T20" s="166">
        <v>34.627139364303183</v>
      </c>
    </row>
    <row r="21" spans="2:20">
      <c r="B21" s="153" t="s">
        <v>98</v>
      </c>
      <c r="D21" s="154">
        <v>905</v>
      </c>
      <c r="E21" s="166">
        <v>0.21941787588949099</v>
      </c>
      <c r="G21" s="154">
        <v>174</v>
      </c>
      <c r="H21" s="166">
        <v>19.226519337016569</v>
      </c>
      <c r="I21" s="154">
        <v>114</v>
      </c>
      <c r="J21" s="166">
        <v>65.517241379310349</v>
      </c>
      <c r="L21" s="154">
        <v>286</v>
      </c>
      <c r="M21" s="166">
        <v>31.60220994475138</v>
      </c>
      <c r="N21" s="154">
        <v>141</v>
      </c>
      <c r="O21" s="166">
        <v>49.3006993006993</v>
      </c>
      <c r="Q21" s="154">
        <v>445</v>
      </c>
      <c r="R21" s="166">
        <v>49.171270718232037</v>
      </c>
      <c r="S21" s="154">
        <v>210</v>
      </c>
      <c r="T21" s="166">
        <v>47.191011235955052</v>
      </c>
    </row>
    <row r="22" spans="2:20">
      <c r="B22" s="153" t="s">
        <v>99</v>
      </c>
      <c r="D22" s="154">
        <v>22509</v>
      </c>
      <c r="E22" s="166">
        <v>5.4573226170127649</v>
      </c>
      <c r="G22" s="154">
        <v>7620</v>
      </c>
      <c r="H22" s="166">
        <v>33.85312541650007</v>
      </c>
      <c r="I22" s="154">
        <v>1900</v>
      </c>
      <c r="J22" s="166">
        <v>24.934383202099738</v>
      </c>
      <c r="L22" s="154">
        <v>7619</v>
      </c>
      <c r="M22" s="166">
        <v>33.848682749122567</v>
      </c>
      <c r="N22" s="154">
        <v>2539</v>
      </c>
      <c r="O22" s="166">
        <v>33.324583278645491</v>
      </c>
      <c r="Q22" s="154">
        <v>7270</v>
      </c>
      <c r="R22" s="166">
        <v>32.298191834377363</v>
      </c>
      <c r="S22" s="154">
        <v>2417</v>
      </c>
      <c r="T22" s="166">
        <v>33.246217331499309</v>
      </c>
    </row>
    <row r="23" spans="2:20">
      <c r="B23" s="153" t="s">
        <v>100</v>
      </c>
      <c r="D23" s="154">
        <v>65589</v>
      </c>
      <c r="E23" s="166">
        <v>15.90209841073572</v>
      </c>
      <c r="G23" s="154">
        <v>18754</v>
      </c>
      <c r="H23" s="166">
        <v>28.59320922715699</v>
      </c>
      <c r="I23" s="154">
        <v>2298</v>
      </c>
      <c r="J23" s="166">
        <v>12.25338594433188</v>
      </c>
      <c r="L23" s="154">
        <v>26551</v>
      </c>
      <c r="M23" s="166">
        <v>40.48087331717209</v>
      </c>
      <c r="N23" s="154">
        <v>3131</v>
      </c>
      <c r="O23" s="166">
        <v>11.792399532974279</v>
      </c>
      <c r="Q23" s="154">
        <v>20284</v>
      </c>
      <c r="R23" s="166">
        <v>30.92591745567092</v>
      </c>
      <c r="S23" s="154">
        <v>3100</v>
      </c>
      <c r="T23" s="166">
        <v>15.28298166042201</v>
      </c>
    </row>
    <row r="24" spans="2:20">
      <c r="B24" s="153" t="s">
        <v>101</v>
      </c>
      <c r="D24" s="154">
        <v>4078</v>
      </c>
      <c r="E24" s="166">
        <v>0.98871392030645766</v>
      </c>
      <c r="G24" s="154">
        <v>618</v>
      </c>
      <c r="H24" s="166">
        <v>15.154487493869549</v>
      </c>
      <c r="I24" s="154">
        <v>229</v>
      </c>
      <c r="J24" s="166">
        <v>37.055016181229767</v>
      </c>
      <c r="L24" s="154">
        <v>1311</v>
      </c>
      <c r="M24" s="166">
        <v>32.148111819519372</v>
      </c>
      <c r="N24" s="154">
        <v>418</v>
      </c>
      <c r="O24" s="166">
        <v>31.884057971014489</v>
      </c>
      <c r="Q24" s="154">
        <v>2149</v>
      </c>
      <c r="R24" s="166">
        <v>52.697400686611083</v>
      </c>
      <c r="S24" s="154">
        <v>692</v>
      </c>
      <c r="T24" s="166">
        <v>32.201023731968363</v>
      </c>
    </row>
    <row r="25" spans="2:20">
      <c r="B25" s="153" t="s">
        <v>102</v>
      </c>
      <c r="D25" s="154">
        <v>1256</v>
      </c>
      <c r="E25" s="166">
        <v>0.3045180686377908</v>
      </c>
      <c r="G25" s="154">
        <v>176</v>
      </c>
      <c r="H25" s="166">
        <v>14.01273885350319</v>
      </c>
      <c r="I25" s="154">
        <v>0</v>
      </c>
      <c r="J25" s="166">
        <v>0</v>
      </c>
      <c r="L25" s="154">
        <v>331</v>
      </c>
      <c r="M25" s="166">
        <v>26.353503184713379</v>
      </c>
      <c r="N25" s="154">
        <v>9</v>
      </c>
      <c r="O25" s="166">
        <v>2.7190332326283988</v>
      </c>
      <c r="Q25" s="154">
        <v>749</v>
      </c>
      <c r="R25" s="166">
        <v>59.633757961783438</v>
      </c>
      <c r="S25" s="154">
        <v>6</v>
      </c>
      <c r="T25" s="166">
        <v>0.80106809078771701</v>
      </c>
    </row>
    <row r="26" spans="2:20">
      <c r="B26" s="153" t="s">
        <v>103</v>
      </c>
      <c r="D26" s="154">
        <v>7395</v>
      </c>
      <c r="E26" s="166">
        <v>1.7929228643124699</v>
      </c>
      <c r="G26" s="154">
        <v>1453</v>
      </c>
      <c r="H26" s="166">
        <v>19.648411088573361</v>
      </c>
      <c r="I26" s="154">
        <v>100</v>
      </c>
      <c r="J26" s="166">
        <v>6.8823124569855469</v>
      </c>
      <c r="L26" s="154">
        <v>2255</v>
      </c>
      <c r="M26" s="166">
        <v>30.493576741041249</v>
      </c>
      <c r="N26" s="154">
        <v>255</v>
      </c>
      <c r="O26" s="166">
        <v>11.308203991130821</v>
      </c>
      <c r="Q26" s="154">
        <v>3687</v>
      </c>
      <c r="R26" s="166">
        <v>49.858012170385393</v>
      </c>
      <c r="S26" s="154">
        <v>775</v>
      </c>
      <c r="T26" s="166">
        <v>21.019799294819631</v>
      </c>
    </row>
    <row r="27" spans="2:20">
      <c r="B27" s="153" t="s">
        <v>104</v>
      </c>
      <c r="D27" s="154">
        <v>3543</v>
      </c>
      <c r="E27" s="166">
        <v>0.85900280030548792</v>
      </c>
      <c r="G27" s="154">
        <v>560</v>
      </c>
      <c r="H27" s="166">
        <v>15.80581428168219</v>
      </c>
      <c r="I27" s="154">
        <v>88</v>
      </c>
      <c r="J27" s="166">
        <v>15.71428571428571</v>
      </c>
      <c r="L27" s="154">
        <v>1264</v>
      </c>
      <c r="M27" s="166">
        <v>35.675980807225507</v>
      </c>
      <c r="N27" s="154">
        <v>215</v>
      </c>
      <c r="O27" s="166">
        <v>17.00949367088608</v>
      </c>
      <c r="Q27" s="154">
        <v>1719</v>
      </c>
      <c r="R27" s="166">
        <v>48.518204911092297</v>
      </c>
      <c r="S27" s="154">
        <v>514</v>
      </c>
      <c r="T27" s="166">
        <v>29.901105293775451</v>
      </c>
    </row>
    <row r="28" spans="2:20">
      <c r="B28" s="153" t="s">
        <v>105</v>
      </c>
      <c r="D28" s="154">
        <v>636</v>
      </c>
      <c r="E28" s="166">
        <v>0.15419863985162019</v>
      </c>
      <c r="G28" s="154">
        <v>167</v>
      </c>
      <c r="H28" s="166">
        <v>26.25786163522012</v>
      </c>
      <c r="I28" s="154">
        <v>141</v>
      </c>
      <c r="J28" s="166">
        <v>84.431137724550894</v>
      </c>
      <c r="L28" s="154">
        <v>195</v>
      </c>
      <c r="M28" s="166">
        <v>30.66037735849056</v>
      </c>
      <c r="N28" s="154">
        <v>166</v>
      </c>
      <c r="O28" s="166">
        <v>85.128205128205124</v>
      </c>
      <c r="Q28" s="154">
        <v>274</v>
      </c>
      <c r="R28" s="166">
        <v>43.081761006289312</v>
      </c>
      <c r="S28" s="154">
        <v>228</v>
      </c>
      <c r="T28" s="166">
        <v>83.211678832116789</v>
      </c>
    </row>
    <row r="29" spans="2:20">
      <c r="B29" s="157" t="s">
        <v>106</v>
      </c>
      <c r="D29" s="158">
        <v>853</v>
      </c>
      <c r="E29" s="167">
        <v>0.20681043992677989</v>
      </c>
      <c r="G29" s="158">
        <v>266</v>
      </c>
      <c r="H29" s="167">
        <v>31.184056271981241</v>
      </c>
      <c r="I29" s="158">
        <v>40</v>
      </c>
      <c r="J29" s="167">
        <v>15.03759398496241</v>
      </c>
      <c r="L29" s="158">
        <v>319</v>
      </c>
      <c r="M29" s="167">
        <v>37.397420867526378</v>
      </c>
      <c r="N29" s="158">
        <v>35</v>
      </c>
      <c r="O29" s="167">
        <v>10.9717868338558</v>
      </c>
      <c r="Q29" s="158">
        <v>268</v>
      </c>
      <c r="R29" s="167">
        <v>31.418522860492381</v>
      </c>
      <c r="S29" s="158">
        <v>23</v>
      </c>
      <c r="T29" s="167">
        <v>8.5820895522388057</v>
      </c>
    </row>
    <row r="30" spans="2:20" ht="8" customHeight="1"/>
    <row r="31" spans="2:20">
      <c r="B31" s="161" t="s">
        <v>49</v>
      </c>
      <c r="D31" s="162">
        <v>412455</v>
      </c>
      <c r="E31" s="168">
        <v>100</v>
      </c>
      <c r="G31" s="162">
        <v>85498</v>
      </c>
      <c r="H31" s="168">
        <v>20.729049229612929</v>
      </c>
      <c r="I31" s="162">
        <v>15815</v>
      </c>
      <c r="J31" s="168">
        <v>18.497508713654121</v>
      </c>
      <c r="L31" s="162">
        <v>157496</v>
      </c>
      <c r="M31" s="168">
        <v>38.185014122752783</v>
      </c>
      <c r="N31" s="162">
        <v>30902</v>
      </c>
      <c r="O31" s="168">
        <v>19.620815766749629</v>
      </c>
      <c r="Q31" s="162">
        <v>169461</v>
      </c>
      <c r="R31" s="168">
        <v>41.085936647634277</v>
      </c>
      <c r="S31" s="162">
        <v>41944</v>
      </c>
      <c r="T31" s="168">
        <v>24.75141773033323</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254</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255</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251</v>
      </c>
      <c r="J8" s="211"/>
      <c r="L8" s="259" t="s">
        <v>69</v>
      </c>
      <c r="M8" s="211"/>
      <c r="N8" s="257" t="s">
        <v>251</v>
      </c>
      <c r="O8" s="211"/>
      <c r="Q8" s="259" t="s">
        <v>69</v>
      </c>
      <c r="R8" s="211"/>
      <c r="S8" s="257" t="s">
        <v>251</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17245</v>
      </c>
      <c r="E11" s="165">
        <v>15.39690901136577</v>
      </c>
      <c r="G11" s="150">
        <v>6809</v>
      </c>
      <c r="H11" s="165">
        <v>39.483908379240361</v>
      </c>
      <c r="I11" s="150">
        <v>2018</v>
      </c>
      <c r="J11" s="165">
        <v>29.63724482302835</v>
      </c>
      <c r="L11" s="150">
        <v>9082</v>
      </c>
      <c r="M11" s="165">
        <v>52.664540446506237</v>
      </c>
      <c r="N11" s="150">
        <v>3278</v>
      </c>
      <c r="O11" s="165">
        <v>36.093371504073993</v>
      </c>
      <c r="Q11" s="150">
        <v>1354</v>
      </c>
      <c r="R11" s="165">
        <v>7.851551174253407</v>
      </c>
      <c r="S11" s="150">
        <v>638</v>
      </c>
      <c r="T11" s="165">
        <v>47.119645494830131</v>
      </c>
    </row>
    <row r="12" spans="1:20">
      <c r="B12" s="153" t="s">
        <v>89</v>
      </c>
      <c r="D12" s="154">
        <v>1838</v>
      </c>
      <c r="E12" s="166">
        <v>1.641027472478416</v>
      </c>
      <c r="G12" s="154">
        <v>530</v>
      </c>
      <c r="H12" s="166">
        <v>28.835690968443959</v>
      </c>
      <c r="I12" s="154">
        <v>180</v>
      </c>
      <c r="J12" s="166">
        <v>33.962264150943398</v>
      </c>
      <c r="L12" s="154">
        <v>676</v>
      </c>
      <c r="M12" s="166">
        <v>36.779107725788897</v>
      </c>
      <c r="N12" s="154">
        <v>253</v>
      </c>
      <c r="O12" s="166">
        <v>37.426035502958577</v>
      </c>
      <c r="Q12" s="154">
        <v>632</v>
      </c>
      <c r="R12" s="166">
        <v>34.38520130576714</v>
      </c>
      <c r="S12" s="154">
        <v>112</v>
      </c>
      <c r="T12" s="166">
        <v>17.721518987341771</v>
      </c>
    </row>
    <row r="13" spans="1:20">
      <c r="B13" s="153" t="s">
        <v>90</v>
      </c>
      <c r="D13" s="154">
        <v>2226</v>
      </c>
      <c r="E13" s="166">
        <v>1.9874467648187999</v>
      </c>
      <c r="G13" s="154">
        <v>527</v>
      </c>
      <c r="H13" s="166">
        <v>23.674752920035939</v>
      </c>
      <c r="I13" s="154">
        <v>58</v>
      </c>
      <c r="J13" s="166">
        <v>11.00569259962049</v>
      </c>
      <c r="L13" s="154">
        <v>852</v>
      </c>
      <c r="M13" s="166">
        <v>38.274932614555247</v>
      </c>
      <c r="N13" s="154">
        <v>81</v>
      </c>
      <c r="O13" s="166">
        <v>9.5070422535211261</v>
      </c>
      <c r="Q13" s="154">
        <v>847</v>
      </c>
      <c r="R13" s="166">
        <v>38.05031446540881</v>
      </c>
      <c r="S13" s="154">
        <v>72</v>
      </c>
      <c r="T13" s="166">
        <v>8.5005903187721366</v>
      </c>
    </row>
    <row r="14" spans="1:20">
      <c r="B14" s="153" t="s">
        <v>91</v>
      </c>
      <c r="D14" s="154">
        <v>1837</v>
      </c>
      <c r="E14" s="166">
        <v>1.6401346392507341</v>
      </c>
      <c r="G14" s="154">
        <v>643</v>
      </c>
      <c r="H14" s="166">
        <v>35.002721829069131</v>
      </c>
      <c r="I14" s="154">
        <v>254</v>
      </c>
      <c r="J14" s="166">
        <v>39.502332814930007</v>
      </c>
      <c r="L14" s="154">
        <v>979</v>
      </c>
      <c r="M14" s="166">
        <v>53.293413173652702</v>
      </c>
      <c r="N14" s="154">
        <v>174</v>
      </c>
      <c r="O14" s="166">
        <v>17.7732379979571</v>
      </c>
      <c r="Q14" s="154">
        <v>215</v>
      </c>
      <c r="R14" s="166">
        <v>11.703864997278171</v>
      </c>
      <c r="S14" s="154">
        <v>53</v>
      </c>
      <c r="T14" s="166">
        <v>24.651162790697679</v>
      </c>
    </row>
    <row r="15" spans="1:20">
      <c r="B15" s="153" t="s">
        <v>92</v>
      </c>
      <c r="D15" s="154">
        <v>5597</v>
      </c>
      <c r="E15" s="166">
        <v>4.9971875753328039</v>
      </c>
      <c r="G15" s="154">
        <v>1779</v>
      </c>
      <c r="H15" s="166">
        <v>31.784884759692691</v>
      </c>
      <c r="I15" s="154">
        <v>416</v>
      </c>
      <c r="J15" s="166">
        <v>23.383923552557619</v>
      </c>
      <c r="L15" s="154">
        <v>1914</v>
      </c>
      <c r="M15" s="166">
        <v>34.196891191709852</v>
      </c>
      <c r="N15" s="154">
        <v>724</v>
      </c>
      <c r="O15" s="166">
        <v>37.826541274817139</v>
      </c>
      <c r="Q15" s="154">
        <v>1904</v>
      </c>
      <c r="R15" s="166">
        <v>34.01822404859746</v>
      </c>
      <c r="S15" s="154">
        <v>1103</v>
      </c>
      <c r="T15" s="166">
        <v>57.930672268907571</v>
      </c>
    </row>
    <row r="16" spans="1:20">
      <c r="B16" s="153" t="s">
        <v>93</v>
      </c>
      <c r="D16" s="154">
        <v>2197</v>
      </c>
      <c r="E16" s="166">
        <v>1.961554601216039</v>
      </c>
      <c r="G16" s="154">
        <v>721</v>
      </c>
      <c r="H16" s="166">
        <v>32.817478379608559</v>
      </c>
      <c r="I16" s="154">
        <v>2</v>
      </c>
      <c r="J16" s="166">
        <v>0.27739251040221907</v>
      </c>
      <c r="L16" s="154">
        <v>865</v>
      </c>
      <c r="M16" s="166">
        <v>39.371870732817477</v>
      </c>
      <c r="N16" s="154">
        <v>3</v>
      </c>
      <c r="O16" s="166">
        <v>0.34682080924855491</v>
      </c>
      <c r="Q16" s="154">
        <v>611</v>
      </c>
      <c r="R16" s="166">
        <v>27.81065088757396</v>
      </c>
      <c r="S16" s="154">
        <v>6</v>
      </c>
      <c r="T16" s="166">
        <v>0.98199672667757776</v>
      </c>
    </row>
    <row r="17" spans="2:20">
      <c r="B17" s="153" t="s">
        <v>94</v>
      </c>
      <c r="D17" s="154">
        <v>8099</v>
      </c>
      <c r="E17" s="166">
        <v>7.2310563109916686</v>
      </c>
      <c r="G17" s="154">
        <v>2088</v>
      </c>
      <c r="H17" s="166">
        <v>25.780960612421289</v>
      </c>
      <c r="I17" s="154">
        <v>9</v>
      </c>
      <c r="J17" s="166">
        <v>0.43103448275862072</v>
      </c>
      <c r="L17" s="154">
        <v>2444</v>
      </c>
      <c r="M17" s="166">
        <v>30.17656500802568</v>
      </c>
      <c r="N17" s="154">
        <v>8</v>
      </c>
      <c r="O17" s="166">
        <v>0.32733224222585933</v>
      </c>
      <c r="Q17" s="154">
        <v>3567</v>
      </c>
      <c r="R17" s="166">
        <v>44.042474379553028</v>
      </c>
      <c r="S17" s="154">
        <v>17</v>
      </c>
      <c r="T17" s="166">
        <v>0.47659097280627982</v>
      </c>
    </row>
    <row r="18" spans="2:20">
      <c r="B18" s="153" t="s">
        <v>95</v>
      </c>
      <c r="D18" s="154">
        <v>4355</v>
      </c>
      <c r="E18" s="166">
        <v>3.8882887065525029</v>
      </c>
      <c r="G18" s="154">
        <v>1472</v>
      </c>
      <c r="H18" s="166">
        <v>33.800229621125141</v>
      </c>
      <c r="I18" s="154">
        <v>268</v>
      </c>
      <c r="J18" s="166">
        <v>18.20652173913043</v>
      </c>
      <c r="L18" s="154">
        <v>1759</v>
      </c>
      <c r="M18" s="166">
        <v>40.390355912743978</v>
      </c>
      <c r="N18" s="154">
        <v>658</v>
      </c>
      <c r="O18" s="166">
        <v>37.407617964752703</v>
      </c>
      <c r="Q18" s="154">
        <v>1124</v>
      </c>
      <c r="R18" s="166">
        <v>25.809414466130889</v>
      </c>
      <c r="S18" s="154">
        <v>494</v>
      </c>
      <c r="T18" s="166">
        <v>43.95017793594306</v>
      </c>
    </row>
    <row r="19" spans="2:20">
      <c r="B19" s="153" t="s">
        <v>96</v>
      </c>
      <c r="D19" s="154">
        <v>14650</v>
      </c>
      <c r="E19" s="166">
        <v>13.080006785532531</v>
      </c>
      <c r="G19" s="154">
        <v>3740</v>
      </c>
      <c r="H19" s="166">
        <v>25.529010238907851</v>
      </c>
      <c r="I19" s="154">
        <v>269</v>
      </c>
      <c r="J19" s="166">
        <v>7.192513368983958</v>
      </c>
      <c r="L19" s="154">
        <v>7693</v>
      </c>
      <c r="M19" s="166">
        <v>52.511945392491469</v>
      </c>
      <c r="N19" s="154">
        <v>1085</v>
      </c>
      <c r="O19" s="166">
        <v>14.103730664240221</v>
      </c>
      <c r="Q19" s="154">
        <v>3217</v>
      </c>
      <c r="R19" s="166">
        <v>21.959044368600679</v>
      </c>
      <c r="S19" s="154">
        <v>2769</v>
      </c>
      <c r="T19" s="166">
        <v>86.073981970780238</v>
      </c>
    </row>
    <row r="20" spans="2:20">
      <c r="B20" s="153" t="s">
        <v>97</v>
      </c>
      <c r="D20" s="154">
        <v>10114</v>
      </c>
      <c r="E20" s="166">
        <v>9.0301152647696927</v>
      </c>
      <c r="G20" s="154">
        <v>3299</v>
      </c>
      <c r="H20" s="166">
        <v>32.618153055171049</v>
      </c>
      <c r="I20" s="154">
        <v>258</v>
      </c>
      <c r="J20" s="166">
        <v>7.8205516823279781</v>
      </c>
      <c r="L20" s="154">
        <v>4483</v>
      </c>
      <c r="M20" s="166">
        <v>44.324698437808983</v>
      </c>
      <c r="N20" s="154">
        <v>620</v>
      </c>
      <c r="O20" s="166">
        <v>13.830024537140311</v>
      </c>
      <c r="Q20" s="154">
        <v>2332</v>
      </c>
      <c r="R20" s="166">
        <v>23.057148507019971</v>
      </c>
      <c r="S20" s="154">
        <v>397</v>
      </c>
      <c r="T20" s="166">
        <v>17.024013722126931</v>
      </c>
    </row>
    <row r="21" spans="2:20">
      <c r="B21" s="153" t="s">
        <v>98</v>
      </c>
      <c r="D21" s="154">
        <v>2518</v>
      </c>
      <c r="E21" s="166">
        <v>2.248154067301769</v>
      </c>
      <c r="G21" s="154">
        <v>791</v>
      </c>
      <c r="H21" s="166">
        <v>31.413820492454331</v>
      </c>
      <c r="I21" s="154">
        <v>524</v>
      </c>
      <c r="J21" s="166">
        <v>66.245259165613149</v>
      </c>
      <c r="L21" s="154">
        <v>957</v>
      </c>
      <c r="M21" s="166">
        <v>38.006354249404289</v>
      </c>
      <c r="N21" s="154">
        <v>683</v>
      </c>
      <c r="O21" s="166">
        <v>71.368861024033436</v>
      </c>
      <c r="Q21" s="154">
        <v>770</v>
      </c>
      <c r="R21" s="166">
        <v>30.57982525814138</v>
      </c>
      <c r="S21" s="154">
        <v>592</v>
      </c>
      <c r="T21" s="166">
        <v>76.883116883116884</v>
      </c>
    </row>
    <row r="22" spans="2:20">
      <c r="B22" s="153" t="s">
        <v>99</v>
      </c>
      <c r="D22" s="154">
        <v>7892</v>
      </c>
      <c r="E22" s="166">
        <v>7.0462398328616196</v>
      </c>
      <c r="G22" s="154">
        <v>1690</v>
      </c>
      <c r="H22" s="166">
        <v>21.414090217942221</v>
      </c>
      <c r="I22" s="154">
        <v>260</v>
      </c>
      <c r="J22" s="166">
        <v>15.38461538461539</v>
      </c>
      <c r="L22" s="154">
        <v>2806</v>
      </c>
      <c r="M22" s="166">
        <v>35.554992397364423</v>
      </c>
      <c r="N22" s="154">
        <v>715</v>
      </c>
      <c r="O22" s="166">
        <v>25.481111903064861</v>
      </c>
      <c r="Q22" s="154">
        <v>3396</v>
      </c>
      <c r="R22" s="166">
        <v>43.03091738469336</v>
      </c>
      <c r="S22" s="154">
        <v>1294</v>
      </c>
      <c r="T22" s="166">
        <v>38.103651354534747</v>
      </c>
    </row>
    <row r="23" spans="2:20">
      <c r="B23" s="153" t="s">
        <v>100</v>
      </c>
      <c r="D23" s="154">
        <v>19183</v>
      </c>
      <c r="E23" s="166">
        <v>17.12721980661232</v>
      </c>
      <c r="G23" s="154">
        <v>7610</v>
      </c>
      <c r="H23" s="166">
        <v>39.67054162539749</v>
      </c>
      <c r="I23" s="154">
        <v>2385</v>
      </c>
      <c r="J23" s="166">
        <v>31.340341655716159</v>
      </c>
      <c r="L23" s="154">
        <v>8252</v>
      </c>
      <c r="M23" s="166">
        <v>43.01725486107491</v>
      </c>
      <c r="N23" s="154">
        <v>3746</v>
      </c>
      <c r="O23" s="166">
        <v>45.395055744062049</v>
      </c>
      <c r="Q23" s="154">
        <v>3321</v>
      </c>
      <c r="R23" s="166">
        <v>17.312203513527599</v>
      </c>
      <c r="S23" s="154">
        <v>1829</v>
      </c>
      <c r="T23" s="166">
        <v>55.073772959951818</v>
      </c>
    </row>
    <row r="24" spans="2:20">
      <c r="B24" s="153" t="s">
        <v>101</v>
      </c>
      <c r="D24" s="154">
        <v>4263</v>
      </c>
      <c r="E24" s="166">
        <v>3.806148049605814</v>
      </c>
      <c r="G24" s="154">
        <v>1545</v>
      </c>
      <c r="H24" s="166">
        <v>36.242083040112597</v>
      </c>
      <c r="I24" s="154">
        <v>542</v>
      </c>
      <c r="J24" s="166">
        <v>35.080906148867307</v>
      </c>
      <c r="L24" s="154">
        <v>2014</v>
      </c>
      <c r="M24" s="166">
        <v>47.243725076237389</v>
      </c>
      <c r="N24" s="154">
        <v>556</v>
      </c>
      <c r="O24" s="166">
        <v>27.606752730883819</v>
      </c>
      <c r="Q24" s="154">
        <v>704</v>
      </c>
      <c r="R24" s="166">
        <v>16.51419188365001</v>
      </c>
      <c r="S24" s="154">
        <v>258</v>
      </c>
      <c r="T24" s="166">
        <v>36.647727272727273</v>
      </c>
    </row>
    <row r="25" spans="2:20">
      <c r="B25" s="153" t="s">
        <v>102</v>
      </c>
      <c r="D25" s="154">
        <v>803</v>
      </c>
      <c r="E25" s="166">
        <v>0.7169450818281653</v>
      </c>
      <c r="G25" s="154">
        <v>193</v>
      </c>
      <c r="H25" s="166">
        <v>24.034869240348691</v>
      </c>
      <c r="I25" s="154">
        <v>39</v>
      </c>
      <c r="J25" s="166">
        <v>20.20725388601036</v>
      </c>
      <c r="L25" s="154">
        <v>342</v>
      </c>
      <c r="M25" s="166">
        <v>42.59028642590286</v>
      </c>
      <c r="N25" s="154">
        <v>105</v>
      </c>
      <c r="O25" s="166">
        <v>30.701754385964911</v>
      </c>
      <c r="Q25" s="154">
        <v>268</v>
      </c>
      <c r="R25" s="166">
        <v>33.374844333748442</v>
      </c>
      <c r="S25" s="154">
        <v>100</v>
      </c>
      <c r="T25" s="166">
        <v>37.313432835820898</v>
      </c>
    </row>
    <row r="26" spans="2:20">
      <c r="B26" s="153" t="s">
        <v>103</v>
      </c>
      <c r="D26" s="154">
        <v>7939</v>
      </c>
      <c r="E26" s="166">
        <v>7.0882029945626446</v>
      </c>
      <c r="G26" s="154">
        <v>2019</v>
      </c>
      <c r="H26" s="166">
        <v>25.431414535835749</v>
      </c>
      <c r="I26" s="154">
        <v>209</v>
      </c>
      <c r="J26" s="166">
        <v>10.35165923724616</v>
      </c>
      <c r="L26" s="154">
        <v>3309</v>
      </c>
      <c r="M26" s="166">
        <v>41.680312381912067</v>
      </c>
      <c r="N26" s="154">
        <v>382</v>
      </c>
      <c r="O26" s="166">
        <v>11.54427319431853</v>
      </c>
      <c r="Q26" s="154">
        <v>2611</v>
      </c>
      <c r="R26" s="166">
        <v>32.888273082252169</v>
      </c>
      <c r="S26" s="154">
        <v>578</v>
      </c>
      <c r="T26" s="166">
        <v>22.137112217541169</v>
      </c>
    </row>
    <row r="27" spans="2:20">
      <c r="B27" s="153" t="s">
        <v>104</v>
      </c>
      <c r="D27" s="154">
        <v>1174</v>
      </c>
      <c r="E27" s="166">
        <v>1.048186209297965</v>
      </c>
      <c r="G27" s="154">
        <v>293</v>
      </c>
      <c r="H27" s="166">
        <v>24.957410562180581</v>
      </c>
      <c r="I27" s="154">
        <v>37</v>
      </c>
      <c r="J27" s="166">
        <v>12.627986348122869</v>
      </c>
      <c r="L27" s="154">
        <v>565</v>
      </c>
      <c r="M27" s="166">
        <v>48.126064735945477</v>
      </c>
      <c r="N27" s="154">
        <v>59</v>
      </c>
      <c r="O27" s="166">
        <v>10.44247787610619</v>
      </c>
      <c r="Q27" s="154">
        <v>316</v>
      </c>
      <c r="R27" s="166">
        <v>26.916524701873929</v>
      </c>
      <c r="S27" s="154">
        <v>55</v>
      </c>
      <c r="T27" s="166">
        <v>17.405063291139239</v>
      </c>
    </row>
    <row r="28" spans="2:20">
      <c r="B28" s="153" t="s">
        <v>105</v>
      </c>
      <c r="D28" s="154">
        <v>30</v>
      </c>
      <c r="E28" s="166">
        <v>2.678499683044204E-2</v>
      </c>
      <c r="G28" s="154">
        <v>4</v>
      </c>
      <c r="H28" s="166">
        <v>13.33333333333333</v>
      </c>
      <c r="I28" s="154">
        <v>4</v>
      </c>
      <c r="J28" s="166">
        <v>100</v>
      </c>
      <c r="L28" s="154">
        <v>10</v>
      </c>
      <c r="M28" s="166">
        <v>33.333333333333329</v>
      </c>
      <c r="N28" s="154">
        <v>7</v>
      </c>
      <c r="O28" s="166">
        <v>70</v>
      </c>
      <c r="Q28" s="154">
        <v>16</v>
      </c>
      <c r="R28" s="166">
        <v>53.333333333333343</v>
      </c>
      <c r="S28" s="154">
        <v>13</v>
      </c>
      <c r="T28" s="166">
        <v>81.25</v>
      </c>
    </row>
    <row r="29" spans="2:20">
      <c r="B29" s="157" t="s">
        <v>106</v>
      </c>
      <c r="D29" s="158">
        <v>43</v>
      </c>
      <c r="E29" s="167">
        <v>3.8391828790300259E-2</v>
      </c>
      <c r="G29" s="158">
        <v>18</v>
      </c>
      <c r="H29" s="167">
        <v>41.860465116279073</v>
      </c>
      <c r="I29" s="158">
        <v>6</v>
      </c>
      <c r="J29" s="167">
        <v>33.333333333333329</v>
      </c>
      <c r="L29" s="158">
        <v>16</v>
      </c>
      <c r="M29" s="167">
        <v>37.209302325581397</v>
      </c>
      <c r="N29" s="158">
        <v>5</v>
      </c>
      <c r="O29" s="167">
        <v>31.25</v>
      </c>
      <c r="Q29" s="158">
        <v>9</v>
      </c>
      <c r="R29" s="167">
        <v>20.93023255813954</v>
      </c>
      <c r="S29" s="158">
        <v>0</v>
      </c>
      <c r="T29" s="167">
        <v>0</v>
      </c>
    </row>
    <row r="30" spans="2:20" ht="8" customHeight="1"/>
    <row r="31" spans="2:20">
      <c r="B31" s="161" t="s">
        <v>49</v>
      </c>
      <c r="D31" s="162">
        <v>112003</v>
      </c>
      <c r="E31" s="168">
        <v>100</v>
      </c>
      <c r="G31" s="162">
        <v>35771</v>
      </c>
      <c r="H31" s="168">
        <v>31.937537387391409</v>
      </c>
      <c r="I31" s="162">
        <v>7738</v>
      </c>
      <c r="J31" s="168">
        <v>21.632048307288031</v>
      </c>
      <c r="L31" s="162">
        <v>49018</v>
      </c>
      <c r="M31" s="168">
        <v>43.764899154486933</v>
      </c>
      <c r="N31" s="162">
        <v>13142</v>
      </c>
      <c r="O31" s="168">
        <v>26.810559386347869</v>
      </c>
      <c r="Q31" s="162">
        <v>27214</v>
      </c>
      <c r="R31" s="168">
        <v>24.297563458121662</v>
      </c>
      <c r="S31" s="162">
        <v>10380</v>
      </c>
      <c r="T31" s="168">
        <v>38.142132725802902</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256</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257</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32377</v>
      </c>
      <c r="E11" s="165">
        <v>17.00812136876057</v>
      </c>
      <c r="G11" s="150">
        <v>15761</v>
      </c>
      <c r="H11" s="165">
        <v>48.67961824752139</v>
      </c>
      <c r="I11" s="150">
        <v>15705</v>
      </c>
      <c r="J11" s="165">
        <v>99.644692595647484</v>
      </c>
      <c r="L11" s="150">
        <v>16535</v>
      </c>
      <c r="M11" s="165">
        <v>51.070204157272137</v>
      </c>
      <c r="N11" s="150">
        <v>16394</v>
      </c>
      <c r="O11" s="165">
        <v>99.147263380707599</v>
      </c>
      <c r="Q11" s="150">
        <v>81</v>
      </c>
      <c r="R11" s="165">
        <v>0.25017759520647381</v>
      </c>
      <c r="S11" s="150">
        <v>79</v>
      </c>
      <c r="T11" s="165">
        <v>97.53086419753086</v>
      </c>
    </row>
    <row r="12" spans="1:20">
      <c r="B12" s="153" t="s">
        <v>89</v>
      </c>
      <c r="D12" s="154">
        <v>4078</v>
      </c>
      <c r="E12" s="166">
        <v>2.1422342694445322</v>
      </c>
      <c r="G12" s="154">
        <v>2837</v>
      </c>
      <c r="H12" s="166">
        <v>69.568415890142219</v>
      </c>
      <c r="I12" s="154">
        <v>830</v>
      </c>
      <c r="J12" s="166">
        <v>29.256256609094109</v>
      </c>
      <c r="L12" s="154">
        <v>1147</v>
      </c>
      <c r="M12" s="166">
        <v>28.12653261402648</v>
      </c>
      <c r="N12" s="154">
        <v>425</v>
      </c>
      <c r="O12" s="166">
        <v>37.053182214472542</v>
      </c>
      <c r="Q12" s="154">
        <v>94</v>
      </c>
      <c r="R12" s="166">
        <v>2.30505149583129</v>
      </c>
      <c r="S12" s="154">
        <v>51</v>
      </c>
      <c r="T12" s="166">
        <v>54.255319148936167</v>
      </c>
    </row>
    <row r="13" spans="1:20">
      <c r="B13" s="153" t="s">
        <v>90</v>
      </c>
      <c r="D13" s="154">
        <v>4032</v>
      </c>
      <c r="E13" s="166">
        <v>2.1180697828348092</v>
      </c>
      <c r="G13" s="154">
        <v>1804</v>
      </c>
      <c r="H13" s="166">
        <v>44.742063492063487</v>
      </c>
      <c r="I13" s="154">
        <v>260</v>
      </c>
      <c r="J13" s="166">
        <v>14.41241685144124</v>
      </c>
      <c r="L13" s="154">
        <v>1947</v>
      </c>
      <c r="M13" s="166">
        <v>48.288690476190467</v>
      </c>
      <c r="N13" s="154">
        <v>245</v>
      </c>
      <c r="O13" s="166">
        <v>12.583461736004111</v>
      </c>
      <c r="Q13" s="154">
        <v>281</v>
      </c>
      <c r="R13" s="166">
        <v>6.9692460317460316</v>
      </c>
      <c r="S13" s="154">
        <v>26</v>
      </c>
      <c r="T13" s="166">
        <v>9.252669039145907</v>
      </c>
    </row>
    <row r="14" spans="1:20">
      <c r="B14" s="153" t="s">
        <v>91</v>
      </c>
      <c r="D14" s="154">
        <v>3070</v>
      </c>
      <c r="E14" s="166">
        <v>1.61271682373583</v>
      </c>
      <c r="G14" s="154">
        <v>2199</v>
      </c>
      <c r="H14" s="166">
        <v>71.628664495114009</v>
      </c>
      <c r="I14" s="154">
        <v>2124</v>
      </c>
      <c r="J14" s="166">
        <v>96.589358799454288</v>
      </c>
      <c r="L14" s="154">
        <v>867</v>
      </c>
      <c r="M14" s="166">
        <v>28.24104234527687</v>
      </c>
      <c r="N14" s="154">
        <v>748</v>
      </c>
      <c r="O14" s="166">
        <v>86.274509803921575</v>
      </c>
      <c r="Q14" s="154">
        <v>4</v>
      </c>
      <c r="R14" s="166">
        <v>0.1302931596091205</v>
      </c>
      <c r="S14" s="154">
        <v>4</v>
      </c>
      <c r="T14" s="166">
        <v>100</v>
      </c>
    </row>
    <row r="15" spans="1:20">
      <c r="B15" s="153" t="s">
        <v>92</v>
      </c>
      <c r="D15" s="154">
        <v>6079</v>
      </c>
      <c r="E15" s="166">
        <v>3.193389436967462</v>
      </c>
      <c r="G15" s="154">
        <v>3796</v>
      </c>
      <c r="H15" s="166">
        <v>62.444481000164501</v>
      </c>
      <c r="I15" s="154">
        <v>3520</v>
      </c>
      <c r="J15" s="166">
        <v>92.729188619599583</v>
      </c>
      <c r="L15" s="154">
        <v>2108</v>
      </c>
      <c r="M15" s="166">
        <v>34.6767560454022</v>
      </c>
      <c r="N15" s="154">
        <v>1922</v>
      </c>
      <c r="O15" s="166">
        <v>91.17647058823529</v>
      </c>
      <c r="Q15" s="154">
        <v>175</v>
      </c>
      <c r="R15" s="166">
        <v>2.8787629544332951</v>
      </c>
      <c r="S15" s="154">
        <v>137</v>
      </c>
      <c r="T15" s="166">
        <v>78.285714285714278</v>
      </c>
    </row>
    <row r="16" spans="1:20">
      <c r="B16" s="153" t="s">
        <v>93</v>
      </c>
      <c r="D16" s="154">
        <v>4596</v>
      </c>
      <c r="E16" s="166">
        <v>2.4143474012670589</v>
      </c>
      <c r="G16" s="154">
        <v>1764</v>
      </c>
      <c r="H16" s="166">
        <v>38.381201044386422</v>
      </c>
      <c r="I16" s="154">
        <v>15</v>
      </c>
      <c r="J16" s="166">
        <v>0.85034013605442182</v>
      </c>
      <c r="L16" s="154">
        <v>2791</v>
      </c>
      <c r="M16" s="166">
        <v>60.726718885987822</v>
      </c>
      <c r="N16" s="154">
        <v>23</v>
      </c>
      <c r="O16" s="166">
        <v>0.82407739161590821</v>
      </c>
      <c r="Q16" s="154">
        <v>41</v>
      </c>
      <c r="R16" s="166">
        <v>0.89208006962576158</v>
      </c>
      <c r="S16" s="154">
        <v>0</v>
      </c>
      <c r="T16" s="166">
        <v>0</v>
      </c>
    </row>
    <row r="17" spans="2:20">
      <c r="B17" s="153" t="s">
        <v>94</v>
      </c>
      <c r="D17" s="154">
        <v>9073</v>
      </c>
      <c r="E17" s="166">
        <v>4.7661823263046186</v>
      </c>
      <c r="G17" s="154">
        <v>5551</v>
      </c>
      <c r="H17" s="166">
        <v>61.181527609390493</v>
      </c>
      <c r="I17" s="154">
        <v>331</v>
      </c>
      <c r="J17" s="166">
        <v>5.9628895694469461</v>
      </c>
      <c r="L17" s="154">
        <v>3519</v>
      </c>
      <c r="M17" s="166">
        <v>38.785407252287008</v>
      </c>
      <c r="N17" s="154">
        <v>75</v>
      </c>
      <c r="O17" s="166">
        <v>2.1312872975277068</v>
      </c>
      <c r="Q17" s="154">
        <v>3</v>
      </c>
      <c r="R17" s="166">
        <v>3.3065138322495323E-2</v>
      </c>
      <c r="S17" s="154">
        <v>1</v>
      </c>
      <c r="T17" s="166">
        <v>33.333333333333329</v>
      </c>
    </row>
    <row r="18" spans="2:20">
      <c r="B18" s="153" t="s">
        <v>95</v>
      </c>
      <c r="D18" s="154">
        <v>13057</v>
      </c>
      <c r="E18" s="166">
        <v>6.85903699267711</v>
      </c>
      <c r="G18" s="154">
        <v>7860</v>
      </c>
      <c r="H18" s="166">
        <v>60.197595159684461</v>
      </c>
      <c r="I18" s="154">
        <v>7633</v>
      </c>
      <c r="J18" s="166">
        <v>97.111959287531803</v>
      </c>
      <c r="L18" s="154">
        <v>3672</v>
      </c>
      <c r="M18" s="166">
        <v>28.122845982997621</v>
      </c>
      <c r="N18" s="154">
        <v>3331</v>
      </c>
      <c r="O18" s="166">
        <v>90.713507625272328</v>
      </c>
      <c r="Q18" s="154">
        <v>1525</v>
      </c>
      <c r="R18" s="166">
        <v>11.679558857317909</v>
      </c>
      <c r="S18" s="154">
        <v>1207</v>
      </c>
      <c r="T18" s="166">
        <v>79.147540983606561</v>
      </c>
    </row>
    <row r="19" spans="2:20">
      <c r="B19" s="153" t="s">
        <v>96</v>
      </c>
      <c r="D19" s="154">
        <v>38776</v>
      </c>
      <c r="E19" s="166">
        <v>20.369611582143499</v>
      </c>
      <c r="G19" s="154">
        <v>14346</v>
      </c>
      <c r="H19" s="166">
        <v>36.997111615432217</v>
      </c>
      <c r="I19" s="154">
        <v>13772</v>
      </c>
      <c r="J19" s="166">
        <v>95.998884706538405</v>
      </c>
      <c r="L19" s="154">
        <v>21229</v>
      </c>
      <c r="M19" s="166">
        <v>54.747782133278307</v>
      </c>
      <c r="N19" s="154">
        <v>19772</v>
      </c>
      <c r="O19" s="166">
        <v>93.136746902821614</v>
      </c>
      <c r="Q19" s="154">
        <v>3201</v>
      </c>
      <c r="R19" s="166">
        <v>8.2551062512894564</v>
      </c>
      <c r="S19" s="154">
        <v>3176</v>
      </c>
      <c r="T19" s="166">
        <v>99.218994064354888</v>
      </c>
    </row>
    <row r="20" spans="2:20">
      <c r="B20" s="153" t="s">
        <v>97</v>
      </c>
      <c r="D20" s="154">
        <v>13080</v>
      </c>
      <c r="E20" s="166">
        <v>6.8711192359819702</v>
      </c>
      <c r="G20" s="154">
        <v>5996</v>
      </c>
      <c r="H20" s="166">
        <v>45.840978593272169</v>
      </c>
      <c r="I20" s="154">
        <v>5748</v>
      </c>
      <c r="J20" s="166">
        <v>95.863909272848574</v>
      </c>
      <c r="L20" s="154">
        <v>6228</v>
      </c>
      <c r="M20" s="166">
        <v>47.61467889908257</v>
      </c>
      <c r="N20" s="154">
        <v>5803</v>
      </c>
      <c r="O20" s="166">
        <v>93.175979447655749</v>
      </c>
      <c r="Q20" s="154">
        <v>856</v>
      </c>
      <c r="R20" s="166">
        <v>6.5443425076452586</v>
      </c>
      <c r="S20" s="154">
        <v>511</v>
      </c>
      <c r="T20" s="166">
        <v>59.696261682242991</v>
      </c>
    </row>
    <row r="21" spans="2:20">
      <c r="B21" s="153" t="s">
        <v>98</v>
      </c>
      <c r="D21" s="154">
        <v>5411</v>
      </c>
      <c r="E21" s="166">
        <v>2.8424790662001871</v>
      </c>
      <c r="G21" s="154">
        <v>3523</v>
      </c>
      <c r="H21" s="166">
        <v>65.108113102938461</v>
      </c>
      <c r="I21" s="154">
        <v>3463</v>
      </c>
      <c r="J21" s="166">
        <v>98.296906045983533</v>
      </c>
      <c r="L21" s="154">
        <v>1841</v>
      </c>
      <c r="M21" s="166">
        <v>34.023285899094432</v>
      </c>
      <c r="N21" s="154">
        <v>1820</v>
      </c>
      <c r="O21" s="166">
        <v>98.859315589353614</v>
      </c>
      <c r="Q21" s="154">
        <v>47</v>
      </c>
      <c r="R21" s="166">
        <v>0.86860099796710399</v>
      </c>
      <c r="S21" s="154">
        <v>47</v>
      </c>
      <c r="T21" s="166">
        <v>100</v>
      </c>
    </row>
    <row r="22" spans="2:20">
      <c r="B22" s="153" t="s">
        <v>99</v>
      </c>
      <c r="D22" s="154">
        <v>7377</v>
      </c>
      <c r="E22" s="166">
        <v>3.8752482113026758</v>
      </c>
      <c r="G22" s="154">
        <v>3813</v>
      </c>
      <c r="H22" s="166">
        <v>51.687677917852781</v>
      </c>
      <c r="I22" s="154">
        <v>3609</v>
      </c>
      <c r="J22" s="166">
        <v>94.6498819826908</v>
      </c>
      <c r="L22" s="154">
        <v>2771</v>
      </c>
      <c r="M22" s="166">
        <v>37.562694862410197</v>
      </c>
      <c r="N22" s="154">
        <v>2685</v>
      </c>
      <c r="O22" s="166">
        <v>96.896427282569476</v>
      </c>
      <c r="Q22" s="154">
        <v>793</v>
      </c>
      <c r="R22" s="166">
        <v>10.74962721973702</v>
      </c>
      <c r="S22" s="154">
        <v>726</v>
      </c>
      <c r="T22" s="166">
        <v>91.551071878940732</v>
      </c>
    </row>
    <row r="23" spans="2:20">
      <c r="B23" s="153" t="s">
        <v>100</v>
      </c>
      <c r="D23" s="154">
        <v>25257</v>
      </c>
      <c r="E23" s="166">
        <v>13.26787909351656</v>
      </c>
      <c r="G23" s="154">
        <v>16145</v>
      </c>
      <c r="H23" s="166">
        <v>63.922872866927982</v>
      </c>
      <c r="I23" s="154">
        <v>12799</v>
      </c>
      <c r="J23" s="166">
        <v>79.275317435738629</v>
      </c>
      <c r="L23" s="154">
        <v>7984</v>
      </c>
      <c r="M23" s="166">
        <v>31.611038523973551</v>
      </c>
      <c r="N23" s="154">
        <v>7006</v>
      </c>
      <c r="O23" s="166">
        <v>87.750501002004015</v>
      </c>
      <c r="Q23" s="154">
        <v>1128</v>
      </c>
      <c r="R23" s="166">
        <v>4.4660886090984677</v>
      </c>
      <c r="S23" s="154">
        <v>1113</v>
      </c>
      <c r="T23" s="166">
        <v>98.670212765957444</v>
      </c>
    </row>
    <row r="24" spans="2:20">
      <c r="B24" s="153" t="s">
        <v>101</v>
      </c>
      <c r="D24" s="154">
        <v>5403</v>
      </c>
      <c r="E24" s="166">
        <v>2.838276546789801</v>
      </c>
      <c r="G24" s="154">
        <v>2841</v>
      </c>
      <c r="H24" s="166">
        <v>52.581898945030538</v>
      </c>
      <c r="I24" s="154">
        <v>2830</v>
      </c>
      <c r="J24" s="166">
        <v>99.612812390003526</v>
      </c>
      <c r="L24" s="154">
        <v>2542</v>
      </c>
      <c r="M24" s="166">
        <v>47.047936331667593</v>
      </c>
      <c r="N24" s="154">
        <v>2535</v>
      </c>
      <c r="O24" s="166">
        <v>99.724626278520844</v>
      </c>
      <c r="Q24" s="154">
        <v>20</v>
      </c>
      <c r="R24" s="166">
        <v>0.37016472330186928</v>
      </c>
      <c r="S24" s="154">
        <v>19</v>
      </c>
      <c r="T24" s="166">
        <v>95</v>
      </c>
    </row>
    <row r="25" spans="2:20">
      <c r="B25" s="153" t="s">
        <v>102</v>
      </c>
      <c r="D25" s="154">
        <v>2763</v>
      </c>
      <c r="E25" s="166">
        <v>1.4514451413622469</v>
      </c>
      <c r="G25" s="154">
        <v>1001</v>
      </c>
      <c r="H25" s="166">
        <v>36.228736880202668</v>
      </c>
      <c r="I25" s="154">
        <v>997</v>
      </c>
      <c r="J25" s="166">
        <v>99.600399600399598</v>
      </c>
      <c r="L25" s="154">
        <v>1688</v>
      </c>
      <c r="M25" s="166">
        <v>61.093014838943184</v>
      </c>
      <c r="N25" s="154">
        <v>1676</v>
      </c>
      <c r="O25" s="166">
        <v>99.289099526066352</v>
      </c>
      <c r="Q25" s="154">
        <v>74</v>
      </c>
      <c r="R25" s="166">
        <v>2.6782482808541439</v>
      </c>
      <c r="S25" s="154">
        <v>74</v>
      </c>
      <c r="T25" s="166">
        <v>100</v>
      </c>
    </row>
    <row r="26" spans="2:20">
      <c r="B26" s="153" t="s">
        <v>103</v>
      </c>
      <c r="D26" s="154">
        <v>13545</v>
      </c>
      <c r="E26" s="166">
        <v>7.115390676710688</v>
      </c>
      <c r="G26" s="154">
        <v>5904</v>
      </c>
      <c r="H26" s="166">
        <v>43.588039867109643</v>
      </c>
      <c r="I26" s="154">
        <v>4512</v>
      </c>
      <c r="J26" s="166">
        <v>76.422764227642276</v>
      </c>
      <c r="L26" s="154">
        <v>5161</v>
      </c>
      <c r="M26" s="166">
        <v>38.102620893318573</v>
      </c>
      <c r="N26" s="154">
        <v>3788</v>
      </c>
      <c r="O26" s="166">
        <v>73.396628560356518</v>
      </c>
      <c r="Q26" s="154">
        <v>2480</v>
      </c>
      <c r="R26" s="166">
        <v>18.309339239571798</v>
      </c>
      <c r="S26" s="154">
        <v>1738</v>
      </c>
      <c r="T26" s="166">
        <v>70.08064516129032</v>
      </c>
    </row>
    <row r="27" spans="2:20">
      <c r="B27" s="153" t="s">
        <v>104</v>
      </c>
      <c r="D27" s="154">
        <v>2183</v>
      </c>
      <c r="E27" s="166">
        <v>1.146762484109223</v>
      </c>
      <c r="G27" s="154">
        <v>709</v>
      </c>
      <c r="H27" s="166">
        <v>32.478240952817217</v>
      </c>
      <c r="I27" s="154">
        <v>573</v>
      </c>
      <c r="J27" s="166">
        <v>80.818053596614945</v>
      </c>
      <c r="L27" s="154">
        <v>1358</v>
      </c>
      <c r="M27" s="166">
        <v>62.207970682546957</v>
      </c>
      <c r="N27" s="154">
        <v>1188</v>
      </c>
      <c r="O27" s="166">
        <v>87.481590574374081</v>
      </c>
      <c r="Q27" s="154">
        <v>116</v>
      </c>
      <c r="R27" s="166">
        <v>5.3137883646358217</v>
      </c>
      <c r="S27" s="154">
        <v>95</v>
      </c>
      <c r="T27" s="166">
        <v>81.896551724137936</v>
      </c>
    </row>
    <row r="28" spans="2:20">
      <c r="B28" s="153" t="s">
        <v>105</v>
      </c>
      <c r="D28" s="154">
        <v>77</v>
      </c>
      <c r="E28" s="166">
        <v>4.0449249324970321E-2</v>
      </c>
      <c r="G28" s="154">
        <v>28</v>
      </c>
      <c r="H28" s="166">
        <v>36.363636363636367</v>
      </c>
      <c r="I28" s="154">
        <v>28</v>
      </c>
      <c r="J28" s="166">
        <v>100</v>
      </c>
      <c r="L28" s="154">
        <v>49</v>
      </c>
      <c r="M28" s="166">
        <v>63.636363636363633</v>
      </c>
      <c r="N28" s="154">
        <v>49</v>
      </c>
      <c r="O28" s="166">
        <v>100</v>
      </c>
      <c r="Q28" s="154">
        <v>0</v>
      </c>
      <c r="R28" s="166">
        <v>0</v>
      </c>
      <c r="S28" s="154">
        <v>0</v>
      </c>
      <c r="T28" s="166">
        <v>0</v>
      </c>
    </row>
    <row r="29" spans="2:20">
      <c r="B29" s="157" t="s">
        <v>106</v>
      </c>
      <c r="D29" s="158">
        <v>128</v>
      </c>
      <c r="E29" s="167">
        <v>6.724031056618443E-2</v>
      </c>
      <c r="G29" s="158">
        <v>64</v>
      </c>
      <c r="H29" s="167">
        <v>50</v>
      </c>
      <c r="I29" s="158">
        <v>63</v>
      </c>
      <c r="J29" s="167">
        <v>98.4375</v>
      </c>
      <c r="L29" s="158">
        <v>64</v>
      </c>
      <c r="M29" s="167">
        <v>50</v>
      </c>
      <c r="N29" s="158">
        <v>62</v>
      </c>
      <c r="O29" s="167">
        <v>96.875</v>
      </c>
      <c r="Q29" s="158">
        <v>0</v>
      </c>
      <c r="R29" s="167">
        <v>0</v>
      </c>
      <c r="S29" s="158">
        <v>0</v>
      </c>
      <c r="T29" s="167">
        <v>0</v>
      </c>
    </row>
    <row r="30" spans="2:20" ht="8" customHeight="1"/>
    <row r="31" spans="2:20">
      <c r="B31" s="161" t="s">
        <v>49</v>
      </c>
      <c r="D31" s="162">
        <v>190362</v>
      </c>
      <c r="E31" s="168">
        <v>100</v>
      </c>
      <c r="G31" s="162">
        <v>95942</v>
      </c>
      <c r="H31" s="168">
        <v>50.399764658913007</v>
      </c>
      <c r="I31" s="162">
        <v>78812</v>
      </c>
      <c r="J31" s="168">
        <v>82.145462883825644</v>
      </c>
      <c r="L31" s="162">
        <v>83501</v>
      </c>
      <c r="M31" s="168">
        <v>43.864321660835671</v>
      </c>
      <c r="N31" s="162">
        <v>69547</v>
      </c>
      <c r="O31" s="168">
        <v>83.288822888348648</v>
      </c>
      <c r="Q31" s="162">
        <v>10919</v>
      </c>
      <c r="R31" s="168">
        <v>5.7359136802513113</v>
      </c>
      <c r="S31" s="162">
        <v>9004</v>
      </c>
      <c r="T31" s="168">
        <v>82.461763897792835</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258</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259</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3963</v>
      </c>
      <c r="E11" s="165">
        <v>1.600785245146749</v>
      </c>
      <c r="G11" s="150">
        <v>1985</v>
      </c>
      <c r="H11" s="165">
        <v>50.088316931617463</v>
      </c>
      <c r="I11" s="150">
        <v>1917</v>
      </c>
      <c r="J11" s="165">
        <v>96.57430730478589</v>
      </c>
      <c r="L11" s="150">
        <v>1892</v>
      </c>
      <c r="M11" s="165">
        <v>47.741609891496338</v>
      </c>
      <c r="N11" s="150">
        <v>1773</v>
      </c>
      <c r="O11" s="165">
        <v>93.710359408033824</v>
      </c>
      <c r="Q11" s="150">
        <v>86</v>
      </c>
      <c r="R11" s="165">
        <v>2.1700731768861981</v>
      </c>
      <c r="S11" s="150">
        <v>37</v>
      </c>
      <c r="T11" s="165">
        <v>43.02325581395349</v>
      </c>
    </row>
    <row r="12" spans="1:20">
      <c r="B12" s="153" t="s">
        <v>89</v>
      </c>
      <c r="D12" s="154">
        <v>11212</v>
      </c>
      <c r="E12" s="166">
        <v>4.5288933052196194</v>
      </c>
      <c r="G12" s="154">
        <v>4983</v>
      </c>
      <c r="H12" s="166">
        <v>44.443453442739923</v>
      </c>
      <c r="I12" s="154">
        <v>4871</v>
      </c>
      <c r="J12" s="166">
        <v>97.752358017258672</v>
      </c>
      <c r="L12" s="154">
        <v>4239</v>
      </c>
      <c r="M12" s="166">
        <v>37.807706029254369</v>
      </c>
      <c r="N12" s="154">
        <v>4122</v>
      </c>
      <c r="O12" s="166">
        <v>97.239915074309977</v>
      </c>
      <c r="Q12" s="154">
        <v>1990</v>
      </c>
      <c r="R12" s="166">
        <v>17.748840528005712</v>
      </c>
      <c r="S12" s="154">
        <v>1912</v>
      </c>
      <c r="T12" s="166">
        <v>96.08040201005025</v>
      </c>
    </row>
    <row r="13" spans="1:20">
      <c r="B13" s="153" t="s">
        <v>90</v>
      </c>
      <c r="D13" s="154">
        <v>5177</v>
      </c>
      <c r="E13" s="166">
        <v>2.0911595291760579</v>
      </c>
      <c r="G13" s="154">
        <v>1523</v>
      </c>
      <c r="H13" s="166">
        <v>29.418582190457791</v>
      </c>
      <c r="I13" s="154">
        <v>1434</v>
      </c>
      <c r="J13" s="166">
        <v>94.156270518713072</v>
      </c>
      <c r="L13" s="154">
        <v>1898</v>
      </c>
      <c r="M13" s="166">
        <v>36.662159551864008</v>
      </c>
      <c r="N13" s="154">
        <v>1687</v>
      </c>
      <c r="O13" s="166">
        <v>88.883034773445729</v>
      </c>
      <c r="Q13" s="154">
        <v>1756</v>
      </c>
      <c r="R13" s="166">
        <v>33.919258257678187</v>
      </c>
      <c r="S13" s="154">
        <v>1359</v>
      </c>
      <c r="T13" s="166">
        <v>77.391799544419143</v>
      </c>
    </row>
    <row r="14" spans="1:20">
      <c r="B14" s="153" t="s">
        <v>91</v>
      </c>
      <c r="D14" s="154">
        <v>813</v>
      </c>
      <c r="E14" s="166">
        <v>0.3283972758779477</v>
      </c>
      <c r="G14" s="154">
        <v>415</v>
      </c>
      <c r="H14" s="166">
        <v>51.045510455104548</v>
      </c>
      <c r="I14" s="154">
        <v>348</v>
      </c>
      <c r="J14" s="166">
        <v>83.855421686746993</v>
      </c>
      <c r="L14" s="154">
        <v>350</v>
      </c>
      <c r="M14" s="166">
        <v>43.050430504305041</v>
      </c>
      <c r="N14" s="154">
        <v>291</v>
      </c>
      <c r="O14" s="166">
        <v>83.142857142857139</v>
      </c>
      <c r="Q14" s="154">
        <v>48</v>
      </c>
      <c r="R14" s="166">
        <v>5.9040590405904059</v>
      </c>
      <c r="S14" s="154">
        <v>6</v>
      </c>
      <c r="T14" s="166">
        <v>12.5</v>
      </c>
    </row>
    <row r="15" spans="1:20">
      <c r="B15" s="153" t="s">
        <v>92</v>
      </c>
      <c r="D15" s="154">
        <v>35463</v>
      </c>
      <c r="E15" s="166">
        <v>14.324664937834759</v>
      </c>
      <c r="G15" s="154">
        <v>10612</v>
      </c>
      <c r="H15" s="166">
        <v>29.924146293319801</v>
      </c>
      <c r="I15" s="154">
        <v>6387</v>
      </c>
      <c r="J15" s="166">
        <v>60.186581228797593</v>
      </c>
      <c r="L15" s="154">
        <v>12722</v>
      </c>
      <c r="M15" s="166">
        <v>35.874009531060537</v>
      </c>
      <c r="N15" s="154">
        <v>7008</v>
      </c>
      <c r="O15" s="166">
        <v>55.085678352460313</v>
      </c>
      <c r="Q15" s="154">
        <v>12129</v>
      </c>
      <c r="R15" s="166">
        <v>34.201844175619662</v>
      </c>
      <c r="S15" s="154">
        <v>7233</v>
      </c>
      <c r="T15" s="166">
        <v>59.633935196636159</v>
      </c>
    </row>
    <row r="16" spans="1:20">
      <c r="B16" s="153" t="s">
        <v>93</v>
      </c>
      <c r="D16" s="154">
        <v>687</v>
      </c>
      <c r="E16" s="166">
        <v>0.27750175710719571</v>
      </c>
      <c r="G16" s="154">
        <v>302</v>
      </c>
      <c r="H16" s="166">
        <v>43.959243085880637</v>
      </c>
      <c r="I16" s="154">
        <v>220</v>
      </c>
      <c r="J16" s="166">
        <v>72.847682119205288</v>
      </c>
      <c r="L16" s="154">
        <v>339</v>
      </c>
      <c r="M16" s="166">
        <v>49.344978165938862</v>
      </c>
      <c r="N16" s="154">
        <v>246</v>
      </c>
      <c r="O16" s="166">
        <v>72.56637168141593</v>
      </c>
      <c r="Q16" s="154">
        <v>46</v>
      </c>
      <c r="R16" s="166">
        <v>6.6957787481804951</v>
      </c>
      <c r="S16" s="154">
        <v>7</v>
      </c>
      <c r="T16" s="166">
        <v>15.21739130434783</v>
      </c>
    </row>
    <row r="17" spans="2:20">
      <c r="B17" s="153" t="s">
        <v>94</v>
      </c>
      <c r="D17" s="154">
        <v>46144</v>
      </c>
      <c r="E17" s="166">
        <v>18.639069985377638</v>
      </c>
      <c r="G17" s="154">
        <v>15879</v>
      </c>
      <c r="H17" s="166">
        <v>34.411841192787797</v>
      </c>
      <c r="I17" s="154">
        <v>13648</v>
      </c>
      <c r="J17" s="166">
        <v>85.949996851187109</v>
      </c>
      <c r="L17" s="154">
        <v>15644</v>
      </c>
      <c r="M17" s="166">
        <v>33.90256588072122</v>
      </c>
      <c r="N17" s="154">
        <v>12700</v>
      </c>
      <c r="O17" s="166">
        <v>81.181283559192025</v>
      </c>
      <c r="Q17" s="154">
        <v>14621</v>
      </c>
      <c r="R17" s="166">
        <v>31.68559292649099</v>
      </c>
      <c r="S17" s="154">
        <v>10087</v>
      </c>
      <c r="T17" s="166">
        <v>68.989809178578753</v>
      </c>
    </row>
    <row r="18" spans="2:20">
      <c r="B18" s="153" t="s">
        <v>95</v>
      </c>
      <c r="D18" s="154">
        <v>12549</v>
      </c>
      <c r="E18" s="166">
        <v>5.0689513099537091</v>
      </c>
      <c r="G18" s="154">
        <v>4316</v>
      </c>
      <c r="H18" s="166">
        <v>34.393178739341778</v>
      </c>
      <c r="I18" s="154">
        <v>3672</v>
      </c>
      <c r="J18" s="166">
        <v>85.078776645041714</v>
      </c>
      <c r="L18" s="154">
        <v>4628</v>
      </c>
      <c r="M18" s="166">
        <v>36.87943262411347</v>
      </c>
      <c r="N18" s="154">
        <v>3782</v>
      </c>
      <c r="O18" s="166">
        <v>81.719965427830601</v>
      </c>
      <c r="Q18" s="154">
        <v>3605</v>
      </c>
      <c r="R18" s="166">
        <v>28.727388636544742</v>
      </c>
      <c r="S18" s="154">
        <v>2656</v>
      </c>
      <c r="T18" s="166">
        <v>73.675450762829414</v>
      </c>
    </row>
    <row r="19" spans="2:20">
      <c r="B19" s="153" t="s">
        <v>96</v>
      </c>
      <c r="D19" s="154">
        <v>22931</v>
      </c>
      <c r="E19" s="166">
        <v>9.2625804835882146</v>
      </c>
      <c r="G19" s="154">
        <v>6820</v>
      </c>
      <c r="H19" s="166">
        <v>29.741398107365569</v>
      </c>
      <c r="I19" s="154">
        <v>6554</v>
      </c>
      <c r="J19" s="166">
        <v>96.09970674486803</v>
      </c>
      <c r="L19" s="154">
        <v>12124</v>
      </c>
      <c r="M19" s="166">
        <v>52.871658453621741</v>
      </c>
      <c r="N19" s="154">
        <v>11250</v>
      </c>
      <c r="O19" s="166">
        <v>92.791158033652252</v>
      </c>
      <c r="Q19" s="154">
        <v>3987</v>
      </c>
      <c r="R19" s="166">
        <v>17.38694343901269</v>
      </c>
      <c r="S19" s="154">
        <v>3117</v>
      </c>
      <c r="T19" s="166">
        <v>78.179082016553807</v>
      </c>
    </row>
    <row r="20" spans="2:20">
      <c r="B20" s="153" t="s">
        <v>97</v>
      </c>
      <c r="D20" s="154">
        <v>28415</v>
      </c>
      <c r="E20" s="166">
        <v>11.4777473481819</v>
      </c>
      <c r="G20" s="154">
        <v>8359</v>
      </c>
      <c r="H20" s="166">
        <v>29.417561147281369</v>
      </c>
      <c r="I20" s="154">
        <v>4486</v>
      </c>
      <c r="J20" s="166">
        <v>53.666706543844953</v>
      </c>
      <c r="L20" s="154">
        <v>11088</v>
      </c>
      <c r="M20" s="166">
        <v>39.021643498152393</v>
      </c>
      <c r="N20" s="154">
        <v>5952</v>
      </c>
      <c r="O20" s="166">
        <v>53.679653679653683</v>
      </c>
      <c r="Q20" s="154">
        <v>8968</v>
      </c>
      <c r="R20" s="166">
        <v>31.560795354566249</v>
      </c>
      <c r="S20" s="154">
        <v>4028</v>
      </c>
      <c r="T20" s="166">
        <v>44.915254237288138</v>
      </c>
    </row>
    <row r="21" spans="2:20">
      <c r="B21" s="153" t="s">
        <v>98</v>
      </c>
      <c r="D21" s="154">
        <v>19862</v>
      </c>
      <c r="E21" s="166">
        <v>8.0229110621006114</v>
      </c>
      <c r="G21" s="154">
        <v>5910</v>
      </c>
      <c r="H21" s="166">
        <v>29.755311650387672</v>
      </c>
      <c r="I21" s="154">
        <v>4903</v>
      </c>
      <c r="J21" s="166">
        <v>82.961082910321494</v>
      </c>
      <c r="L21" s="154">
        <v>6722</v>
      </c>
      <c r="M21" s="166">
        <v>33.843520290001003</v>
      </c>
      <c r="N21" s="154">
        <v>4991</v>
      </c>
      <c r="O21" s="166">
        <v>74.248735495388274</v>
      </c>
      <c r="Q21" s="154">
        <v>7230</v>
      </c>
      <c r="R21" s="166">
        <v>36.401168059611322</v>
      </c>
      <c r="S21" s="154">
        <v>4750</v>
      </c>
      <c r="T21" s="166">
        <v>65.698478561549095</v>
      </c>
    </row>
    <row r="22" spans="2:20">
      <c r="B22" s="153" t="s">
        <v>99</v>
      </c>
      <c r="D22" s="154">
        <v>21157</v>
      </c>
      <c r="E22" s="166">
        <v>8.5460038939111183</v>
      </c>
      <c r="G22" s="154">
        <v>6911</v>
      </c>
      <c r="H22" s="166">
        <v>32.665311717162169</v>
      </c>
      <c r="I22" s="154">
        <v>5227</v>
      </c>
      <c r="J22" s="166">
        <v>75.633048762841852</v>
      </c>
      <c r="L22" s="154">
        <v>6882</v>
      </c>
      <c r="M22" s="166">
        <v>32.528241244032706</v>
      </c>
      <c r="N22" s="154">
        <v>3843</v>
      </c>
      <c r="O22" s="166">
        <v>55.841325196163908</v>
      </c>
      <c r="Q22" s="154">
        <v>7364</v>
      </c>
      <c r="R22" s="166">
        <v>34.806447038805118</v>
      </c>
      <c r="S22" s="154">
        <v>3399</v>
      </c>
      <c r="T22" s="166">
        <v>46.15697990222705</v>
      </c>
    </row>
    <row r="23" spans="2:20">
      <c r="B23" s="153" t="s">
        <v>100</v>
      </c>
      <c r="D23" s="154">
        <v>32109</v>
      </c>
      <c r="E23" s="166">
        <v>12.969874700079981</v>
      </c>
      <c r="G23" s="154">
        <v>14481</v>
      </c>
      <c r="H23" s="166">
        <v>45.099504811735017</v>
      </c>
      <c r="I23" s="154">
        <v>11472</v>
      </c>
      <c r="J23" s="166">
        <v>79.221048270147094</v>
      </c>
      <c r="L23" s="154">
        <v>11954</v>
      </c>
      <c r="M23" s="166">
        <v>37.229437229437231</v>
      </c>
      <c r="N23" s="154">
        <v>9219</v>
      </c>
      <c r="O23" s="166">
        <v>77.120629078132836</v>
      </c>
      <c r="Q23" s="154">
        <v>5674</v>
      </c>
      <c r="R23" s="166">
        <v>17.671057958827738</v>
      </c>
      <c r="S23" s="154">
        <v>3940</v>
      </c>
      <c r="T23" s="166">
        <v>69.439548819175187</v>
      </c>
    </row>
    <row r="24" spans="2:20">
      <c r="B24" s="153" t="s">
        <v>101</v>
      </c>
      <c r="D24" s="154">
        <v>1701</v>
      </c>
      <c r="E24" s="166">
        <v>0.68708950340515251</v>
      </c>
      <c r="G24" s="154">
        <v>966</v>
      </c>
      <c r="H24" s="166">
        <v>56.79012345679012</v>
      </c>
      <c r="I24" s="154">
        <v>900</v>
      </c>
      <c r="J24" s="166">
        <v>93.16770186335404</v>
      </c>
      <c r="L24" s="154">
        <v>517</v>
      </c>
      <c r="M24" s="166">
        <v>30.393885949441511</v>
      </c>
      <c r="N24" s="154">
        <v>433</v>
      </c>
      <c r="O24" s="166">
        <v>83.752417794970995</v>
      </c>
      <c r="Q24" s="154">
        <v>218</v>
      </c>
      <c r="R24" s="166">
        <v>12.815990593768371</v>
      </c>
      <c r="S24" s="154">
        <v>149</v>
      </c>
      <c r="T24" s="166">
        <v>68.348623853211009</v>
      </c>
    </row>
    <row r="25" spans="2:20">
      <c r="B25" s="153" t="s">
        <v>102</v>
      </c>
      <c r="D25" s="154">
        <v>3036</v>
      </c>
      <c r="E25" s="166">
        <v>1.22633964276193</v>
      </c>
      <c r="G25" s="154">
        <v>704</v>
      </c>
      <c r="H25" s="166">
        <v>23.188405797101449</v>
      </c>
      <c r="I25" s="154">
        <v>545</v>
      </c>
      <c r="J25" s="166">
        <v>77.414772727272734</v>
      </c>
      <c r="L25" s="154">
        <v>1389</v>
      </c>
      <c r="M25" s="166">
        <v>45.750988142292492</v>
      </c>
      <c r="N25" s="154">
        <v>1015</v>
      </c>
      <c r="O25" s="166">
        <v>73.074154067674584</v>
      </c>
      <c r="Q25" s="154">
        <v>943</v>
      </c>
      <c r="R25" s="166">
        <v>31.060606060606059</v>
      </c>
      <c r="S25" s="154">
        <v>483</v>
      </c>
      <c r="T25" s="166">
        <v>51.219512195121951</v>
      </c>
    </row>
    <row r="26" spans="2:20">
      <c r="B26" s="153" t="s">
        <v>103</v>
      </c>
      <c r="D26" s="154">
        <v>1349</v>
      </c>
      <c r="E26" s="166">
        <v>0.54490519699797224</v>
      </c>
      <c r="G26" s="154">
        <v>642</v>
      </c>
      <c r="H26" s="166">
        <v>47.59080800593032</v>
      </c>
      <c r="I26" s="154">
        <v>467</v>
      </c>
      <c r="J26" s="166">
        <v>72.741433021806856</v>
      </c>
      <c r="L26" s="154">
        <v>675</v>
      </c>
      <c r="M26" s="166">
        <v>50.037064492216452</v>
      </c>
      <c r="N26" s="154">
        <v>480</v>
      </c>
      <c r="O26" s="166">
        <v>71.111111111111114</v>
      </c>
      <c r="Q26" s="154">
        <v>32</v>
      </c>
      <c r="R26" s="166">
        <v>2.3721275018532251</v>
      </c>
      <c r="S26" s="154">
        <v>17</v>
      </c>
      <c r="T26" s="166">
        <v>53.125</v>
      </c>
    </row>
    <row r="27" spans="2:20">
      <c r="B27" s="153" t="s">
        <v>104</v>
      </c>
      <c r="D27" s="154">
        <v>992</v>
      </c>
      <c r="E27" s="166">
        <v>0.40070122714750811</v>
      </c>
      <c r="G27" s="154">
        <v>404</v>
      </c>
      <c r="H27" s="166">
        <v>40.725806451612897</v>
      </c>
      <c r="I27" s="154">
        <v>379</v>
      </c>
      <c r="J27" s="166">
        <v>93.811881188118804</v>
      </c>
      <c r="L27" s="154">
        <v>550</v>
      </c>
      <c r="M27" s="166">
        <v>55.443548387096783</v>
      </c>
      <c r="N27" s="154">
        <v>486</v>
      </c>
      <c r="O27" s="166">
        <v>88.36363636363636</v>
      </c>
      <c r="Q27" s="154">
        <v>38</v>
      </c>
      <c r="R27" s="166">
        <v>3.830645161290323</v>
      </c>
      <c r="S27" s="154">
        <v>21</v>
      </c>
      <c r="T27" s="166">
        <v>55.26315789473685</v>
      </c>
    </row>
    <row r="28" spans="2:20">
      <c r="B28" s="153" t="s">
        <v>105</v>
      </c>
      <c r="D28" s="154">
        <v>0</v>
      </c>
      <c r="E28" s="166">
        <v>0</v>
      </c>
      <c r="G28" s="154">
        <v>0</v>
      </c>
      <c r="H28" s="166">
        <v>0</v>
      </c>
      <c r="I28" s="154">
        <v>0</v>
      </c>
      <c r="J28" s="166">
        <v>0</v>
      </c>
      <c r="L28" s="154">
        <v>0</v>
      </c>
      <c r="M28" s="166">
        <v>0</v>
      </c>
      <c r="N28" s="154">
        <v>0</v>
      </c>
      <c r="O28" s="166">
        <v>0</v>
      </c>
      <c r="Q28" s="154">
        <v>0</v>
      </c>
      <c r="R28" s="166">
        <v>0</v>
      </c>
      <c r="S28" s="154">
        <v>0</v>
      </c>
      <c r="T28" s="166">
        <v>0</v>
      </c>
    </row>
    <row r="29" spans="2:20">
      <c r="B29" s="157" t="s">
        <v>106</v>
      </c>
      <c r="D29" s="158">
        <v>6</v>
      </c>
      <c r="E29" s="167">
        <v>2.4235961319405731E-3</v>
      </c>
      <c r="G29" s="158">
        <v>1</v>
      </c>
      <c r="H29" s="167">
        <v>16.666666666666661</v>
      </c>
      <c r="I29" s="158">
        <v>1</v>
      </c>
      <c r="J29" s="167">
        <v>100</v>
      </c>
      <c r="L29" s="158">
        <v>4</v>
      </c>
      <c r="M29" s="167">
        <v>66.666666666666657</v>
      </c>
      <c r="N29" s="158">
        <v>3</v>
      </c>
      <c r="O29" s="167">
        <v>75</v>
      </c>
      <c r="Q29" s="158">
        <v>1</v>
      </c>
      <c r="R29" s="167">
        <v>16.666666666666661</v>
      </c>
      <c r="S29" s="158">
        <v>0</v>
      </c>
      <c r="T29" s="167">
        <v>0</v>
      </c>
    </row>
    <row r="30" spans="2:20" ht="8" customHeight="1"/>
    <row r="31" spans="2:20">
      <c r="B31" s="161" t="s">
        <v>49</v>
      </c>
      <c r="D31" s="162">
        <v>247566</v>
      </c>
      <c r="E31" s="168">
        <v>100</v>
      </c>
      <c r="G31" s="162">
        <v>85213</v>
      </c>
      <c r="H31" s="168">
        <v>34.420316198508679</v>
      </c>
      <c r="I31" s="162">
        <v>67431</v>
      </c>
      <c r="J31" s="168">
        <v>79.132292021170485</v>
      </c>
      <c r="L31" s="162">
        <v>93617</v>
      </c>
      <c r="M31" s="168">
        <v>37.81496651398011</v>
      </c>
      <c r="N31" s="162">
        <v>69281</v>
      </c>
      <c r="O31" s="168">
        <v>74.004721364709397</v>
      </c>
      <c r="Q31" s="162">
        <v>68736</v>
      </c>
      <c r="R31" s="168">
        <v>27.76471728751121</v>
      </c>
      <c r="S31" s="162">
        <v>43201</v>
      </c>
      <c r="T31" s="168">
        <v>62.850616852886411</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260</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83</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101165</v>
      </c>
      <c r="E11" s="165">
        <v>12.94540829253436</v>
      </c>
      <c r="G11" s="150">
        <v>28669</v>
      </c>
      <c r="H11" s="165">
        <v>28.33885236989077</v>
      </c>
      <c r="I11" s="150">
        <v>22529</v>
      </c>
      <c r="J11" s="165">
        <v>78.583138581743356</v>
      </c>
      <c r="L11" s="150">
        <v>44228</v>
      </c>
      <c r="M11" s="165">
        <v>43.718677408194537</v>
      </c>
      <c r="N11" s="150">
        <v>33953</v>
      </c>
      <c r="O11" s="165">
        <v>76.768110699104639</v>
      </c>
      <c r="Q11" s="150">
        <v>28268</v>
      </c>
      <c r="R11" s="165">
        <v>27.9424702219147</v>
      </c>
      <c r="S11" s="150">
        <v>20189</v>
      </c>
      <c r="T11" s="165">
        <v>71.419980189613696</v>
      </c>
    </row>
    <row r="12" spans="1:20">
      <c r="B12" s="153" t="s">
        <v>89</v>
      </c>
      <c r="D12" s="154">
        <v>27751</v>
      </c>
      <c r="E12" s="166">
        <v>3.551109825790749</v>
      </c>
      <c r="G12" s="154">
        <v>5950</v>
      </c>
      <c r="H12" s="166">
        <v>21.44066880472776</v>
      </c>
      <c r="I12" s="154">
        <v>4195</v>
      </c>
      <c r="J12" s="166">
        <v>70.504201680672267</v>
      </c>
      <c r="L12" s="154">
        <v>10226</v>
      </c>
      <c r="M12" s="166">
        <v>36.849122554142191</v>
      </c>
      <c r="N12" s="154">
        <v>7216</v>
      </c>
      <c r="O12" s="166">
        <v>70.56522589477801</v>
      </c>
      <c r="Q12" s="154">
        <v>11575</v>
      </c>
      <c r="R12" s="166">
        <v>41.710208641130038</v>
      </c>
      <c r="S12" s="154">
        <v>8348</v>
      </c>
      <c r="T12" s="166">
        <v>72.120950323974085</v>
      </c>
    </row>
    <row r="13" spans="1:20">
      <c r="B13" s="153" t="s">
        <v>90</v>
      </c>
      <c r="D13" s="154">
        <v>13999</v>
      </c>
      <c r="E13" s="166">
        <v>1.791358381724792</v>
      </c>
      <c r="G13" s="154">
        <v>2695</v>
      </c>
      <c r="H13" s="166">
        <v>19.251375098221299</v>
      </c>
      <c r="I13" s="154">
        <v>2201</v>
      </c>
      <c r="J13" s="166">
        <v>81.669758812615953</v>
      </c>
      <c r="L13" s="154">
        <v>4650</v>
      </c>
      <c r="M13" s="166">
        <v>33.216658332738049</v>
      </c>
      <c r="N13" s="154">
        <v>3463</v>
      </c>
      <c r="O13" s="166">
        <v>74.473118279569889</v>
      </c>
      <c r="Q13" s="154">
        <v>6654</v>
      </c>
      <c r="R13" s="166">
        <v>47.531966569040648</v>
      </c>
      <c r="S13" s="154">
        <v>4028</v>
      </c>
      <c r="T13" s="166">
        <v>60.535016531409681</v>
      </c>
    </row>
    <row r="14" spans="1:20">
      <c r="B14" s="153" t="s">
        <v>91</v>
      </c>
      <c r="D14" s="154">
        <v>27161</v>
      </c>
      <c r="E14" s="166">
        <v>3.4756114726785539</v>
      </c>
      <c r="G14" s="154">
        <v>4948</v>
      </c>
      <c r="H14" s="166">
        <v>18.21729685946762</v>
      </c>
      <c r="I14" s="154">
        <v>1880</v>
      </c>
      <c r="J14" s="166">
        <v>37.99514955537591</v>
      </c>
      <c r="L14" s="154">
        <v>8793</v>
      </c>
      <c r="M14" s="166">
        <v>32.373623946099187</v>
      </c>
      <c r="N14" s="154">
        <v>2693</v>
      </c>
      <c r="O14" s="166">
        <v>30.626634823154781</v>
      </c>
      <c r="Q14" s="154">
        <v>13420</v>
      </c>
      <c r="R14" s="166">
        <v>49.40907919443319</v>
      </c>
      <c r="S14" s="154">
        <v>3628</v>
      </c>
      <c r="T14" s="166">
        <v>27.03427719821163</v>
      </c>
    </row>
    <row r="15" spans="1:20">
      <c r="B15" s="153" t="s">
        <v>92</v>
      </c>
      <c r="D15" s="154">
        <v>33168</v>
      </c>
      <c r="E15" s="166">
        <v>4.244287078008993</v>
      </c>
      <c r="G15" s="154">
        <v>11721</v>
      </c>
      <c r="H15" s="166">
        <v>35.338277858176554</v>
      </c>
      <c r="I15" s="154">
        <v>8920</v>
      </c>
      <c r="J15" s="166">
        <v>76.102721610784059</v>
      </c>
      <c r="L15" s="154">
        <v>12271</v>
      </c>
      <c r="M15" s="166">
        <v>36.996502653159673</v>
      </c>
      <c r="N15" s="154">
        <v>9591</v>
      </c>
      <c r="O15" s="166">
        <v>78.159889169586833</v>
      </c>
      <c r="Q15" s="154">
        <v>9176</v>
      </c>
      <c r="R15" s="166">
        <v>27.665219488663769</v>
      </c>
      <c r="S15" s="154">
        <v>7094</v>
      </c>
      <c r="T15" s="166">
        <v>77.310374891020047</v>
      </c>
    </row>
    <row r="16" spans="1:20">
      <c r="B16" s="153" t="s">
        <v>93</v>
      </c>
      <c r="D16" s="154">
        <v>9661</v>
      </c>
      <c r="E16" s="166">
        <v>1.2362535413846141</v>
      </c>
      <c r="G16" s="154">
        <v>2185</v>
      </c>
      <c r="H16" s="166">
        <v>22.616706345098851</v>
      </c>
      <c r="I16" s="154">
        <v>1662</v>
      </c>
      <c r="J16" s="166">
        <v>76.064073226544622</v>
      </c>
      <c r="L16" s="154">
        <v>3636</v>
      </c>
      <c r="M16" s="166">
        <v>37.635855501500878</v>
      </c>
      <c r="N16" s="154">
        <v>2484</v>
      </c>
      <c r="O16" s="166">
        <v>68.316831683168317</v>
      </c>
      <c r="Q16" s="154">
        <v>3840</v>
      </c>
      <c r="R16" s="166">
        <v>39.747438153400267</v>
      </c>
      <c r="S16" s="154">
        <v>2448</v>
      </c>
      <c r="T16" s="166">
        <v>63.749999999999993</v>
      </c>
    </row>
    <row r="17" spans="2:20">
      <c r="B17" s="153" t="s">
        <v>94</v>
      </c>
      <c r="D17" s="154">
        <v>40620</v>
      </c>
      <c r="E17" s="166">
        <v>5.1978696668091322</v>
      </c>
      <c r="G17" s="154">
        <v>9683</v>
      </c>
      <c r="H17" s="166">
        <v>23.838010832102409</v>
      </c>
      <c r="I17" s="154">
        <v>6521</v>
      </c>
      <c r="J17" s="166">
        <v>67.344831147371693</v>
      </c>
      <c r="L17" s="154">
        <v>14712</v>
      </c>
      <c r="M17" s="166">
        <v>36.218611521418019</v>
      </c>
      <c r="N17" s="154">
        <v>9510</v>
      </c>
      <c r="O17" s="166">
        <v>64.641109298531802</v>
      </c>
      <c r="Q17" s="154">
        <v>16225</v>
      </c>
      <c r="R17" s="166">
        <v>39.943377646479568</v>
      </c>
      <c r="S17" s="154">
        <v>10571</v>
      </c>
      <c r="T17" s="166">
        <v>65.152542372881356</v>
      </c>
    </row>
    <row r="18" spans="2:20">
      <c r="B18" s="153" t="s">
        <v>95</v>
      </c>
      <c r="D18" s="154">
        <v>24504</v>
      </c>
      <c r="E18" s="166">
        <v>3.1356129570529538</v>
      </c>
      <c r="G18" s="154">
        <v>9310</v>
      </c>
      <c r="H18" s="166">
        <v>37.993796931113287</v>
      </c>
      <c r="I18" s="154">
        <v>4147</v>
      </c>
      <c r="J18" s="166">
        <v>44.543501611170782</v>
      </c>
      <c r="L18" s="154">
        <v>9579</v>
      </c>
      <c r="M18" s="166">
        <v>39.091576885406468</v>
      </c>
      <c r="N18" s="154">
        <v>5212</v>
      </c>
      <c r="O18" s="166">
        <v>54.410690051153573</v>
      </c>
      <c r="Q18" s="154">
        <v>5615</v>
      </c>
      <c r="R18" s="166">
        <v>22.914626183480252</v>
      </c>
      <c r="S18" s="154">
        <v>3285</v>
      </c>
      <c r="T18" s="166">
        <v>58.504007123775601</v>
      </c>
    </row>
    <row r="19" spans="2:20">
      <c r="B19" s="153" t="s">
        <v>96</v>
      </c>
      <c r="D19" s="154">
        <v>169187</v>
      </c>
      <c r="E19" s="166">
        <v>21.649728589818729</v>
      </c>
      <c r="G19" s="154">
        <v>23327</v>
      </c>
      <c r="H19" s="166">
        <v>13.787702364838911</v>
      </c>
      <c r="I19" s="154">
        <v>15202</v>
      </c>
      <c r="J19" s="166">
        <v>65.169117331847218</v>
      </c>
      <c r="L19" s="154">
        <v>55917</v>
      </c>
      <c r="M19" s="166">
        <v>33.050411674655862</v>
      </c>
      <c r="N19" s="154">
        <v>39886</v>
      </c>
      <c r="O19" s="166">
        <v>71.330722320582296</v>
      </c>
      <c r="Q19" s="154">
        <v>89943</v>
      </c>
      <c r="R19" s="166">
        <v>53.161885960505238</v>
      </c>
      <c r="S19" s="154">
        <v>72148</v>
      </c>
      <c r="T19" s="166">
        <v>80.215247434486287</v>
      </c>
    </row>
    <row r="20" spans="2:20">
      <c r="B20" s="153" t="s">
        <v>97</v>
      </c>
      <c r="D20" s="154">
        <v>133635</v>
      </c>
      <c r="E20" s="166">
        <v>17.100376979912319</v>
      </c>
      <c r="G20" s="154">
        <v>34248</v>
      </c>
      <c r="H20" s="166">
        <v>25.62801661241441</v>
      </c>
      <c r="I20" s="154">
        <v>14834</v>
      </c>
      <c r="J20" s="166">
        <v>43.313478159308573</v>
      </c>
      <c r="L20" s="154">
        <v>48926</v>
      </c>
      <c r="M20" s="166">
        <v>36.611666105436463</v>
      </c>
      <c r="N20" s="154">
        <v>21484</v>
      </c>
      <c r="O20" s="166">
        <v>43.911212852062299</v>
      </c>
      <c r="Q20" s="154">
        <v>50461</v>
      </c>
      <c r="R20" s="166">
        <v>37.760317282149138</v>
      </c>
      <c r="S20" s="154">
        <v>25344</v>
      </c>
      <c r="T20" s="166">
        <v>50.224926180614737</v>
      </c>
    </row>
    <row r="21" spans="2:20">
      <c r="B21" s="153" t="s">
        <v>98</v>
      </c>
      <c r="D21" s="154">
        <v>7710</v>
      </c>
      <c r="E21" s="166">
        <v>0.98659712287292989</v>
      </c>
      <c r="G21" s="154">
        <v>2081</v>
      </c>
      <c r="H21" s="166">
        <v>26.990920881971469</v>
      </c>
      <c r="I21" s="154">
        <v>1608</v>
      </c>
      <c r="J21" s="166">
        <v>77.270543008169142</v>
      </c>
      <c r="L21" s="154">
        <v>2848</v>
      </c>
      <c r="M21" s="166">
        <v>36.939040207522702</v>
      </c>
      <c r="N21" s="154">
        <v>2336</v>
      </c>
      <c r="O21" s="166">
        <v>82.022471910112358</v>
      </c>
      <c r="Q21" s="154">
        <v>2781</v>
      </c>
      <c r="R21" s="166">
        <v>36.070038910505843</v>
      </c>
      <c r="S21" s="154">
        <v>2409</v>
      </c>
      <c r="T21" s="166">
        <v>86.623516720604101</v>
      </c>
    </row>
    <row r="22" spans="2:20">
      <c r="B22" s="153" t="s">
        <v>99</v>
      </c>
      <c r="D22" s="154">
        <v>41569</v>
      </c>
      <c r="E22" s="166">
        <v>5.3193068483404442</v>
      </c>
      <c r="G22" s="154">
        <v>8951</v>
      </c>
      <c r="H22" s="166">
        <v>21.532873054439609</v>
      </c>
      <c r="I22" s="154">
        <v>3000</v>
      </c>
      <c r="J22" s="166">
        <v>33.515808289576583</v>
      </c>
      <c r="L22" s="154">
        <v>13455</v>
      </c>
      <c r="M22" s="166">
        <v>32.367870287954958</v>
      </c>
      <c r="N22" s="154">
        <v>4079</v>
      </c>
      <c r="O22" s="166">
        <v>30.31586770717206</v>
      </c>
      <c r="Q22" s="154">
        <v>19163</v>
      </c>
      <c r="R22" s="166">
        <v>46.099256657605423</v>
      </c>
      <c r="S22" s="154">
        <v>4425</v>
      </c>
      <c r="T22" s="166">
        <v>23.091374001982992</v>
      </c>
    </row>
    <row r="23" spans="2:20">
      <c r="B23" s="153" t="s">
        <v>100</v>
      </c>
      <c r="D23" s="154">
        <v>64715</v>
      </c>
      <c r="E23" s="166">
        <v>8.2811456299249873</v>
      </c>
      <c r="G23" s="154">
        <v>19202</v>
      </c>
      <c r="H23" s="166">
        <v>29.671637178397589</v>
      </c>
      <c r="I23" s="154">
        <v>11582</v>
      </c>
      <c r="J23" s="166">
        <v>60.316633683991249</v>
      </c>
      <c r="L23" s="154">
        <v>25456</v>
      </c>
      <c r="M23" s="166">
        <v>39.33554817275747</v>
      </c>
      <c r="N23" s="154">
        <v>15942</v>
      </c>
      <c r="O23" s="166">
        <v>62.625707102451287</v>
      </c>
      <c r="Q23" s="154">
        <v>20057</v>
      </c>
      <c r="R23" s="166">
        <v>30.992814648844931</v>
      </c>
      <c r="S23" s="154">
        <v>13212</v>
      </c>
      <c r="T23" s="166">
        <v>65.872264047464725</v>
      </c>
    </row>
    <row r="24" spans="2:20">
      <c r="B24" s="153" t="s">
        <v>101</v>
      </c>
      <c r="D24" s="154">
        <v>32436</v>
      </c>
      <c r="E24" s="166">
        <v>4.1506179348257266</v>
      </c>
      <c r="G24" s="154">
        <v>8182</v>
      </c>
      <c r="H24" s="166">
        <v>25.225058576889879</v>
      </c>
      <c r="I24" s="154">
        <v>5966</v>
      </c>
      <c r="J24" s="166">
        <v>72.916157418724026</v>
      </c>
      <c r="L24" s="154">
        <v>11151</v>
      </c>
      <c r="M24" s="166">
        <v>34.378468368479467</v>
      </c>
      <c r="N24" s="154">
        <v>7828</v>
      </c>
      <c r="O24" s="166">
        <v>70.199982064388848</v>
      </c>
      <c r="Q24" s="154">
        <v>13103</v>
      </c>
      <c r="R24" s="166">
        <v>40.396473054630647</v>
      </c>
      <c r="S24" s="154">
        <v>7428</v>
      </c>
      <c r="T24" s="166">
        <v>56.689307792108679</v>
      </c>
    </row>
    <row r="25" spans="2:20">
      <c r="B25" s="153" t="s">
        <v>102</v>
      </c>
      <c r="D25" s="154">
        <v>10379</v>
      </c>
      <c r="E25" s="166">
        <v>1.3281311982228461</v>
      </c>
      <c r="G25" s="154">
        <v>1250</v>
      </c>
      <c r="H25" s="166">
        <v>12.043549474901241</v>
      </c>
      <c r="I25" s="154">
        <v>822</v>
      </c>
      <c r="J25" s="166">
        <v>65.759999999999991</v>
      </c>
      <c r="L25" s="154">
        <v>3106</v>
      </c>
      <c r="M25" s="166">
        <v>29.92581173523461</v>
      </c>
      <c r="N25" s="154">
        <v>1908</v>
      </c>
      <c r="O25" s="166">
        <v>61.429491307147458</v>
      </c>
      <c r="Q25" s="154">
        <v>6023</v>
      </c>
      <c r="R25" s="166">
        <v>58.030638789864163</v>
      </c>
      <c r="S25" s="154">
        <v>3058</v>
      </c>
      <c r="T25" s="166">
        <v>50.772040511373071</v>
      </c>
    </row>
    <row r="26" spans="2:20">
      <c r="B26" s="153" t="s">
        <v>103</v>
      </c>
      <c r="D26" s="154">
        <v>40525</v>
      </c>
      <c r="E26" s="166">
        <v>5.1857131523249649</v>
      </c>
      <c r="G26" s="154">
        <v>7274</v>
      </c>
      <c r="H26" s="166">
        <v>17.949413942011109</v>
      </c>
      <c r="I26" s="154">
        <v>3562</v>
      </c>
      <c r="J26" s="166">
        <v>48.968930437173498</v>
      </c>
      <c r="L26" s="154">
        <v>12540</v>
      </c>
      <c r="M26" s="166">
        <v>30.94386181369525</v>
      </c>
      <c r="N26" s="154">
        <v>6446</v>
      </c>
      <c r="O26" s="166">
        <v>51.403508771929829</v>
      </c>
      <c r="Q26" s="154">
        <v>20711</v>
      </c>
      <c r="R26" s="166">
        <v>51.106724244293638</v>
      </c>
      <c r="S26" s="154">
        <v>12362</v>
      </c>
      <c r="T26" s="166">
        <v>59.688088455410167</v>
      </c>
    </row>
    <row r="27" spans="2:20">
      <c r="B27" s="153" t="s">
        <v>104</v>
      </c>
      <c r="D27" s="154">
        <v>1242</v>
      </c>
      <c r="E27" s="166">
        <v>0.15893043146668989</v>
      </c>
      <c r="G27" s="154">
        <v>478</v>
      </c>
      <c r="H27" s="166">
        <v>38.486312399355867</v>
      </c>
      <c r="I27" s="154">
        <v>171</v>
      </c>
      <c r="J27" s="166">
        <v>35.77405857740586</v>
      </c>
      <c r="L27" s="154">
        <v>757</v>
      </c>
      <c r="M27" s="166">
        <v>60.950080515297913</v>
      </c>
      <c r="N27" s="154">
        <v>295</v>
      </c>
      <c r="O27" s="166">
        <v>38.969616908850718</v>
      </c>
      <c r="Q27" s="154">
        <v>7</v>
      </c>
      <c r="R27" s="166">
        <v>0.56360708534621573</v>
      </c>
      <c r="S27" s="154">
        <v>3</v>
      </c>
      <c r="T27" s="166">
        <v>42.857142857142847</v>
      </c>
    </row>
    <row r="28" spans="2:20">
      <c r="B28" s="153" t="s">
        <v>105</v>
      </c>
      <c r="D28" s="154">
        <v>889</v>
      </c>
      <c r="E28" s="166">
        <v>0.1137593829097321</v>
      </c>
      <c r="G28" s="154">
        <v>230</v>
      </c>
      <c r="H28" s="166">
        <v>25.871766029246341</v>
      </c>
      <c r="I28" s="154">
        <v>220</v>
      </c>
      <c r="J28" s="166">
        <v>95.652173913043484</v>
      </c>
      <c r="L28" s="154">
        <v>327</v>
      </c>
      <c r="M28" s="166">
        <v>36.782902137232853</v>
      </c>
      <c r="N28" s="154">
        <v>324</v>
      </c>
      <c r="O28" s="166">
        <v>99.082568807339456</v>
      </c>
      <c r="Q28" s="154">
        <v>332</v>
      </c>
      <c r="R28" s="166">
        <v>37.34533183352081</v>
      </c>
      <c r="S28" s="154">
        <v>332</v>
      </c>
      <c r="T28" s="166">
        <v>100</v>
      </c>
    </row>
    <row r="29" spans="2:20">
      <c r="B29" s="157" t="s">
        <v>106</v>
      </c>
      <c r="D29" s="158">
        <v>1158</v>
      </c>
      <c r="E29" s="167">
        <v>0.14818151339647889</v>
      </c>
      <c r="G29" s="158">
        <v>466</v>
      </c>
      <c r="H29" s="167">
        <v>40.241796200345433</v>
      </c>
      <c r="I29" s="158">
        <v>454</v>
      </c>
      <c r="J29" s="167">
        <v>97.424892703862668</v>
      </c>
      <c r="L29" s="158">
        <v>462</v>
      </c>
      <c r="M29" s="167">
        <v>39.896373056994818</v>
      </c>
      <c r="N29" s="158">
        <v>446</v>
      </c>
      <c r="O29" s="167">
        <v>96.53679653679653</v>
      </c>
      <c r="Q29" s="158">
        <v>230</v>
      </c>
      <c r="R29" s="167">
        <v>19.861830742659759</v>
      </c>
      <c r="S29" s="158">
        <v>215</v>
      </c>
      <c r="T29" s="167">
        <v>93.478260869565219</v>
      </c>
    </row>
    <row r="30" spans="2:20" ht="8" customHeight="1"/>
    <row r="31" spans="2:20">
      <c r="B31" s="161" t="s">
        <v>49</v>
      </c>
      <c r="D31" s="162">
        <v>781474</v>
      </c>
      <c r="E31" s="168">
        <v>100</v>
      </c>
      <c r="G31" s="162">
        <v>180850</v>
      </c>
      <c r="H31" s="168">
        <v>23.14216467854337</v>
      </c>
      <c r="I31" s="162">
        <v>109476</v>
      </c>
      <c r="J31" s="168">
        <v>60.534144318495983</v>
      </c>
      <c r="L31" s="162">
        <v>283040</v>
      </c>
      <c r="M31" s="168">
        <v>36.218735364196377</v>
      </c>
      <c r="N31" s="162">
        <v>175096</v>
      </c>
      <c r="O31" s="168">
        <v>61.862634256642167</v>
      </c>
      <c r="Q31" s="162">
        <v>317584</v>
      </c>
      <c r="R31" s="168">
        <v>40.639099957260257</v>
      </c>
      <c r="S31" s="162">
        <v>200527</v>
      </c>
      <c r="T31" s="168">
        <v>63.141405108569707</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107</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361314</v>
      </c>
      <c r="E9" s="108">
        <v>351802</v>
      </c>
      <c r="F9" s="108">
        <v>362202</v>
      </c>
      <c r="G9" s="108">
        <v>375118</v>
      </c>
      <c r="H9" s="108">
        <v>392545</v>
      </c>
      <c r="I9" s="108">
        <v>391278</v>
      </c>
      <c r="J9" s="108">
        <v>441462</v>
      </c>
      <c r="K9" s="108">
        <v>450182</v>
      </c>
      <c r="L9" s="194"/>
      <c r="M9" s="7"/>
      <c r="N9" s="195">
        <f t="shared" ref="N9:N28" si="0">E9/D9-1</f>
        <v>-2.632613184100252E-2</v>
      </c>
      <c r="O9" s="196">
        <f t="shared" ref="O9:O28" si="1">E9-D9</f>
        <v>-9512</v>
      </c>
      <c r="P9" s="195">
        <f t="shared" ref="P9:P28" si="2">F9/E9-1</f>
        <v>2.9562083217264279E-2</v>
      </c>
      <c r="Q9" s="196">
        <f t="shared" ref="Q9:Q28" si="3">F9-E9</f>
        <v>10400</v>
      </c>
      <c r="R9" s="195">
        <f t="shared" ref="R9:R28" si="4">G9/F9-1</f>
        <v>3.5659659527004228E-2</v>
      </c>
      <c r="S9" s="196">
        <f t="shared" ref="S9:S28" si="5">G9-F9</f>
        <v>12916</v>
      </c>
      <c r="T9" s="195">
        <f t="shared" ref="T9:T28" si="6">H9/G9-1</f>
        <v>4.6457381410649479E-2</v>
      </c>
      <c r="U9" s="196">
        <f t="shared" ref="U9:U28" si="7">H9-G9</f>
        <v>17427</v>
      </c>
      <c r="V9" s="195">
        <f t="shared" ref="V9:V28" si="8">I9/H9-1</f>
        <v>-3.2276554280400438E-3</v>
      </c>
      <c r="W9" s="196">
        <f t="shared" ref="W9:W28" si="9">I9-H9</f>
        <v>-1267</v>
      </c>
      <c r="X9" s="195">
        <f t="shared" ref="X9:X28" si="10">J9/I9-1</f>
        <v>0.12825663594682046</v>
      </c>
      <c r="Y9" s="196">
        <f t="shared" ref="Y9:Y28" si="11">J9-I9</f>
        <v>50184</v>
      </c>
      <c r="Z9" s="195">
        <v>0.13420539461948941</v>
      </c>
      <c r="AA9" s="196">
        <v>53268</v>
      </c>
    </row>
    <row r="10" spans="2:27">
      <c r="B10" s="169" t="s">
        <v>89</v>
      </c>
      <c r="D10" s="42">
        <v>47743</v>
      </c>
      <c r="E10" s="112">
        <v>44726</v>
      </c>
      <c r="F10" s="112">
        <v>45995</v>
      </c>
      <c r="G10" s="112">
        <v>46968</v>
      </c>
      <c r="H10" s="112">
        <v>48583</v>
      </c>
      <c r="I10" s="112">
        <v>53246</v>
      </c>
      <c r="J10" s="112">
        <v>57328</v>
      </c>
      <c r="K10" s="112">
        <v>59360</v>
      </c>
      <c r="L10" s="197"/>
      <c r="M10" s="8"/>
      <c r="N10" s="198">
        <f t="shared" si="0"/>
        <v>-6.3192509896738747E-2</v>
      </c>
      <c r="O10" s="199">
        <f t="shared" si="1"/>
        <v>-3017</v>
      </c>
      <c r="P10" s="198">
        <f t="shared" si="2"/>
        <v>2.837275857443089E-2</v>
      </c>
      <c r="Q10" s="199">
        <f t="shared" si="3"/>
        <v>1269</v>
      </c>
      <c r="R10" s="198">
        <f t="shared" si="4"/>
        <v>2.1154473312316568E-2</v>
      </c>
      <c r="S10" s="199">
        <f t="shared" si="5"/>
        <v>973</v>
      </c>
      <c r="T10" s="198">
        <f t="shared" si="6"/>
        <v>3.438511326860838E-2</v>
      </c>
      <c r="U10" s="199">
        <f t="shared" si="7"/>
        <v>1615</v>
      </c>
      <c r="V10" s="198">
        <f t="shared" si="8"/>
        <v>9.5980075334993753E-2</v>
      </c>
      <c r="W10" s="199">
        <f t="shared" si="9"/>
        <v>4663</v>
      </c>
      <c r="X10" s="198">
        <f t="shared" si="10"/>
        <v>7.66630357209932E-2</v>
      </c>
      <c r="Y10" s="199">
        <f t="shared" si="11"/>
        <v>4082</v>
      </c>
      <c r="Z10" s="198">
        <v>7.9901033328481974E-2</v>
      </c>
      <c r="AA10" s="199">
        <v>4392</v>
      </c>
    </row>
    <row r="11" spans="2:27">
      <c r="B11" s="169" t="s">
        <v>90</v>
      </c>
      <c r="D11" s="42">
        <v>35198</v>
      </c>
      <c r="E11" s="112">
        <v>35711</v>
      </c>
      <c r="F11" s="112">
        <v>38230</v>
      </c>
      <c r="G11" s="112">
        <v>40199</v>
      </c>
      <c r="H11" s="112">
        <v>41209</v>
      </c>
      <c r="I11" s="112">
        <v>42684</v>
      </c>
      <c r="J11" s="112">
        <v>43625</v>
      </c>
      <c r="K11" s="112">
        <v>44389</v>
      </c>
      <c r="L11" s="197"/>
      <c r="M11" s="8"/>
      <c r="N11" s="198">
        <f t="shared" si="0"/>
        <v>1.4574691743849177E-2</v>
      </c>
      <c r="O11" s="199">
        <f t="shared" si="1"/>
        <v>513</v>
      </c>
      <c r="P11" s="198">
        <f t="shared" si="2"/>
        <v>7.0538489541037697E-2</v>
      </c>
      <c r="Q11" s="199">
        <f t="shared" si="3"/>
        <v>2519</v>
      </c>
      <c r="R11" s="198">
        <f t="shared" si="4"/>
        <v>5.1504054407533362E-2</v>
      </c>
      <c r="S11" s="199">
        <f t="shared" si="5"/>
        <v>1969</v>
      </c>
      <c r="T11" s="198">
        <f t="shared" si="6"/>
        <v>2.5125003109530031E-2</v>
      </c>
      <c r="U11" s="199">
        <f t="shared" si="7"/>
        <v>1010</v>
      </c>
      <c r="V11" s="198">
        <f t="shared" si="8"/>
        <v>3.5793151981363236E-2</v>
      </c>
      <c r="W11" s="199">
        <f t="shared" si="9"/>
        <v>1475</v>
      </c>
      <c r="X11" s="198">
        <f t="shared" si="10"/>
        <v>2.2045731421610038E-2</v>
      </c>
      <c r="Y11" s="199">
        <f t="shared" si="11"/>
        <v>941</v>
      </c>
      <c r="Z11" s="198">
        <v>-2.1131668277769582E-3</v>
      </c>
      <c r="AA11" s="199">
        <v>-94</v>
      </c>
    </row>
    <row r="12" spans="2:27">
      <c r="B12" s="169" t="s">
        <v>91</v>
      </c>
      <c r="D12" s="42">
        <v>30928</v>
      </c>
      <c r="E12" s="112">
        <v>31586</v>
      </c>
      <c r="F12" s="112">
        <v>33061</v>
      </c>
      <c r="G12" s="112">
        <v>36020</v>
      </c>
      <c r="H12" s="112">
        <v>40725</v>
      </c>
      <c r="I12" s="112">
        <v>44039</v>
      </c>
      <c r="J12" s="112">
        <v>47585</v>
      </c>
      <c r="K12" s="112">
        <v>49148</v>
      </c>
      <c r="L12" s="197"/>
      <c r="M12" s="8"/>
      <c r="N12" s="198">
        <f t="shared" si="0"/>
        <v>2.1275219865493966E-2</v>
      </c>
      <c r="O12" s="199">
        <f t="shared" si="1"/>
        <v>658</v>
      </c>
      <c r="P12" s="198">
        <f t="shared" si="2"/>
        <v>4.6697904134743284E-2</v>
      </c>
      <c r="Q12" s="199">
        <f t="shared" si="3"/>
        <v>1475</v>
      </c>
      <c r="R12" s="198">
        <f t="shared" si="4"/>
        <v>8.9501225008318031E-2</v>
      </c>
      <c r="S12" s="199">
        <f t="shared" si="5"/>
        <v>2959</v>
      </c>
      <c r="T12" s="198">
        <f t="shared" si="6"/>
        <v>0.13062187673514725</v>
      </c>
      <c r="U12" s="199">
        <f t="shared" si="7"/>
        <v>4705</v>
      </c>
      <c r="V12" s="198">
        <f t="shared" si="8"/>
        <v>8.1375076734192753E-2</v>
      </c>
      <c r="W12" s="199">
        <f t="shared" si="9"/>
        <v>3314</v>
      </c>
      <c r="X12" s="198">
        <f t="shared" si="10"/>
        <v>8.0519539499080306E-2</v>
      </c>
      <c r="Y12" s="199">
        <f t="shared" si="11"/>
        <v>3546</v>
      </c>
      <c r="Z12" s="198">
        <v>8.7465427591547629E-2</v>
      </c>
      <c r="AA12" s="199">
        <v>3953</v>
      </c>
    </row>
    <row r="13" spans="2:27">
      <c r="B13" s="169" t="s">
        <v>92</v>
      </c>
      <c r="D13" s="42">
        <v>37916</v>
      </c>
      <c r="E13" s="112">
        <v>38655</v>
      </c>
      <c r="F13" s="112">
        <v>42298</v>
      </c>
      <c r="G13" s="112">
        <v>47498</v>
      </c>
      <c r="H13" s="112">
        <v>52927</v>
      </c>
      <c r="I13" s="112">
        <v>59260</v>
      </c>
      <c r="J13" s="112">
        <v>76771</v>
      </c>
      <c r="K13" s="112">
        <v>84811</v>
      </c>
      <c r="L13" s="197"/>
      <c r="M13" s="8"/>
      <c r="N13" s="198">
        <f t="shared" si="0"/>
        <v>1.9490452579385975E-2</v>
      </c>
      <c r="O13" s="199">
        <f t="shared" si="1"/>
        <v>739</v>
      </c>
      <c r="P13" s="198">
        <f t="shared" si="2"/>
        <v>9.4243952916828411E-2</v>
      </c>
      <c r="Q13" s="199">
        <f t="shared" si="3"/>
        <v>3643</v>
      </c>
      <c r="R13" s="198">
        <f t="shared" si="4"/>
        <v>0.12293725471653505</v>
      </c>
      <c r="S13" s="199">
        <f t="shared" si="5"/>
        <v>5200</v>
      </c>
      <c r="T13" s="198">
        <f t="shared" si="6"/>
        <v>0.11429954945471388</v>
      </c>
      <c r="U13" s="199">
        <f t="shared" si="7"/>
        <v>5429</v>
      </c>
      <c r="V13" s="198">
        <f t="shared" si="8"/>
        <v>0.11965537438358487</v>
      </c>
      <c r="W13" s="199">
        <f t="shared" si="9"/>
        <v>6333</v>
      </c>
      <c r="X13" s="198">
        <f t="shared" si="10"/>
        <v>0.2954944313196084</v>
      </c>
      <c r="Y13" s="199">
        <f t="shared" si="11"/>
        <v>17511</v>
      </c>
      <c r="Z13" s="198">
        <v>0.22125104397661491</v>
      </c>
      <c r="AA13" s="199">
        <v>15365</v>
      </c>
    </row>
    <row r="14" spans="2:27">
      <c r="B14" s="169" t="s">
        <v>93</v>
      </c>
      <c r="D14" s="42">
        <v>24993</v>
      </c>
      <c r="E14" s="112">
        <v>24832</v>
      </c>
      <c r="F14" s="112">
        <v>22687</v>
      </c>
      <c r="G14" s="112">
        <v>22423</v>
      </c>
      <c r="H14" s="112">
        <v>23077</v>
      </c>
      <c r="I14" s="112">
        <v>23374</v>
      </c>
      <c r="J14" s="112">
        <v>23336</v>
      </c>
      <c r="K14" s="112">
        <v>25562</v>
      </c>
      <c r="L14" s="197"/>
      <c r="M14" s="8"/>
      <c r="N14" s="198">
        <f t="shared" si="0"/>
        <v>-6.441803705037441E-3</v>
      </c>
      <c r="O14" s="199">
        <f t="shared" si="1"/>
        <v>-161</v>
      </c>
      <c r="P14" s="198">
        <f t="shared" si="2"/>
        <v>-8.6380476804123751E-2</v>
      </c>
      <c r="Q14" s="199">
        <f t="shared" si="3"/>
        <v>-2145</v>
      </c>
      <c r="R14" s="198">
        <f t="shared" si="4"/>
        <v>-1.1636620090800909E-2</v>
      </c>
      <c r="S14" s="199">
        <f t="shared" si="5"/>
        <v>-264</v>
      </c>
      <c r="T14" s="198">
        <f t="shared" si="6"/>
        <v>2.9166480845560283E-2</v>
      </c>
      <c r="U14" s="199">
        <f t="shared" si="7"/>
        <v>654</v>
      </c>
      <c r="V14" s="198">
        <f t="shared" si="8"/>
        <v>1.2869957100142937E-2</v>
      </c>
      <c r="W14" s="199">
        <f t="shared" si="9"/>
        <v>297</v>
      </c>
      <c r="X14" s="198">
        <f t="shared" si="10"/>
        <v>-1.6257379994866206E-3</v>
      </c>
      <c r="Y14" s="199">
        <f t="shared" si="11"/>
        <v>-38</v>
      </c>
      <c r="Z14" s="198">
        <v>0.1038086190517316</v>
      </c>
      <c r="AA14" s="199">
        <v>2404</v>
      </c>
    </row>
    <row r="15" spans="2:27">
      <c r="B15" s="169" t="s">
        <v>94</v>
      </c>
      <c r="D15" s="42">
        <v>134693</v>
      </c>
      <c r="E15" s="112">
        <v>132386</v>
      </c>
      <c r="F15" s="112">
        <v>133847</v>
      </c>
      <c r="G15" s="112">
        <v>139217</v>
      </c>
      <c r="H15" s="112">
        <v>150140</v>
      </c>
      <c r="I15" s="112">
        <v>156506</v>
      </c>
      <c r="J15" s="112">
        <v>160029</v>
      </c>
      <c r="K15" s="112">
        <v>158131</v>
      </c>
      <c r="L15" s="197"/>
      <c r="M15" s="8"/>
      <c r="N15" s="198">
        <f t="shared" si="0"/>
        <v>-1.7127838863192579E-2</v>
      </c>
      <c r="O15" s="199">
        <f t="shared" si="1"/>
        <v>-2307</v>
      </c>
      <c r="P15" s="198">
        <f t="shared" si="2"/>
        <v>1.1035910141555805E-2</v>
      </c>
      <c r="Q15" s="199">
        <f t="shared" si="3"/>
        <v>1461</v>
      </c>
      <c r="R15" s="198">
        <f t="shared" si="4"/>
        <v>4.0120436020232075E-2</v>
      </c>
      <c r="S15" s="199">
        <f t="shared" si="5"/>
        <v>5370</v>
      </c>
      <c r="T15" s="198">
        <f t="shared" si="6"/>
        <v>7.8460245515993066E-2</v>
      </c>
      <c r="U15" s="199">
        <f t="shared" si="7"/>
        <v>10923</v>
      </c>
      <c r="V15" s="198">
        <f t="shared" si="8"/>
        <v>4.2400426268815794E-2</v>
      </c>
      <c r="W15" s="199">
        <f t="shared" si="9"/>
        <v>6366</v>
      </c>
      <c r="X15" s="198">
        <f t="shared" si="10"/>
        <v>2.2510319093197673E-2</v>
      </c>
      <c r="Y15" s="199">
        <f t="shared" si="11"/>
        <v>3523</v>
      </c>
      <c r="Z15" s="198">
        <v>-1.137002482455407E-3</v>
      </c>
      <c r="AA15" s="199">
        <v>-180</v>
      </c>
    </row>
    <row r="16" spans="2:27">
      <c r="B16" s="169" t="s">
        <v>95</v>
      </c>
      <c r="D16" s="42">
        <v>85461</v>
      </c>
      <c r="E16" s="112">
        <v>81399</v>
      </c>
      <c r="F16" s="112">
        <v>83372</v>
      </c>
      <c r="G16" s="112">
        <v>86743</v>
      </c>
      <c r="H16" s="112">
        <v>91940</v>
      </c>
      <c r="I16" s="112">
        <v>97222</v>
      </c>
      <c r="J16" s="112">
        <v>101470</v>
      </c>
      <c r="K16" s="112">
        <v>102187</v>
      </c>
      <c r="L16" s="197"/>
      <c r="M16" s="8"/>
      <c r="N16" s="198">
        <f t="shared" si="0"/>
        <v>-4.7530452487099417E-2</v>
      </c>
      <c r="O16" s="199">
        <f t="shared" si="1"/>
        <v>-4062</v>
      </c>
      <c r="P16" s="198">
        <f t="shared" si="2"/>
        <v>2.4238627010159774E-2</v>
      </c>
      <c r="Q16" s="199">
        <f t="shared" si="3"/>
        <v>1973</v>
      </c>
      <c r="R16" s="198">
        <f t="shared" si="4"/>
        <v>4.0433238977114705E-2</v>
      </c>
      <c r="S16" s="199">
        <f t="shared" si="5"/>
        <v>3371</v>
      </c>
      <c r="T16" s="198">
        <f t="shared" si="6"/>
        <v>5.9912615427181404E-2</v>
      </c>
      <c r="U16" s="199">
        <f t="shared" si="7"/>
        <v>5197</v>
      </c>
      <c r="V16" s="198">
        <f t="shared" si="8"/>
        <v>5.745051120295841E-2</v>
      </c>
      <c r="W16" s="199">
        <f t="shared" si="9"/>
        <v>5282</v>
      </c>
      <c r="X16" s="198">
        <f t="shared" si="10"/>
        <v>4.3693814157289568E-2</v>
      </c>
      <c r="Y16" s="199">
        <f t="shared" si="11"/>
        <v>4248</v>
      </c>
      <c r="Z16" s="198">
        <v>2.709792845584014E-2</v>
      </c>
      <c r="AA16" s="199">
        <v>2696</v>
      </c>
    </row>
    <row r="17" spans="2:27">
      <c r="B17" s="169" t="s">
        <v>96</v>
      </c>
      <c r="D17" s="42">
        <v>307817</v>
      </c>
      <c r="E17" s="112">
        <v>300021</v>
      </c>
      <c r="F17" s="112">
        <v>315907</v>
      </c>
      <c r="G17" s="112">
        <v>330438</v>
      </c>
      <c r="H17" s="112">
        <v>327571</v>
      </c>
      <c r="I17" s="112">
        <v>352224</v>
      </c>
      <c r="J17" s="112">
        <v>376007</v>
      </c>
      <c r="K17" s="112">
        <v>392779</v>
      </c>
      <c r="L17" s="197"/>
      <c r="M17" s="8"/>
      <c r="N17" s="198">
        <f t="shared" si="0"/>
        <v>-2.5326736340098188E-2</v>
      </c>
      <c r="O17" s="199">
        <f t="shared" si="1"/>
        <v>-7796</v>
      </c>
      <c r="P17" s="198">
        <f t="shared" si="2"/>
        <v>5.2949626859453147E-2</v>
      </c>
      <c r="Q17" s="199">
        <f t="shared" si="3"/>
        <v>15886</v>
      </c>
      <c r="R17" s="198">
        <f t="shared" si="4"/>
        <v>4.5997714517247212E-2</v>
      </c>
      <c r="S17" s="199">
        <f t="shared" si="5"/>
        <v>14531</v>
      </c>
      <c r="T17" s="198">
        <f t="shared" si="6"/>
        <v>-8.676362888045519E-3</v>
      </c>
      <c r="U17" s="199">
        <f t="shared" si="7"/>
        <v>-2867</v>
      </c>
      <c r="V17" s="198">
        <f t="shared" si="8"/>
        <v>7.5260019965137426E-2</v>
      </c>
      <c r="W17" s="199">
        <f t="shared" si="9"/>
        <v>24653</v>
      </c>
      <c r="X17" s="198">
        <f t="shared" si="10"/>
        <v>6.7522372126828323E-2</v>
      </c>
      <c r="Y17" s="199">
        <f t="shared" si="11"/>
        <v>23783</v>
      </c>
      <c r="Z17" s="198">
        <v>7.6569921856798784E-2</v>
      </c>
      <c r="AA17" s="199">
        <v>27936</v>
      </c>
    </row>
    <row r="18" spans="2:27">
      <c r="B18" s="169" t="s">
        <v>97</v>
      </c>
      <c r="D18" s="42">
        <v>121696</v>
      </c>
      <c r="E18" s="112">
        <v>136159</v>
      </c>
      <c r="F18" s="112">
        <v>151649</v>
      </c>
      <c r="G18" s="112">
        <v>169110</v>
      </c>
      <c r="H18" s="112">
        <v>189030</v>
      </c>
      <c r="I18" s="112">
        <v>201299</v>
      </c>
      <c r="J18" s="112">
        <v>219095</v>
      </c>
      <c r="K18" s="112">
        <v>226065</v>
      </c>
      <c r="L18" s="197"/>
      <c r="M18" s="8"/>
      <c r="N18" s="198">
        <f t="shared" si="0"/>
        <v>0.11884531948461752</v>
      </c>
      <c r="O18" s="199">
        <f t="shared" si="1"/>
        <v>14463</v>
      </c>
      <c r="P18" s="198">
        <f t="shared" si="2"/>
        <v>0.11376405525892519</v>
      </c>
      <c r="Q18" s="199">
        <f t="shared" si="3"/>
        <v>15490</v>
      </c>
      <c r="R18" s="198">
        <f t="shared" si="4"/>
        <v>0.11514088454259497</v>
      </c>
      <c r="S18" s="199">
        <f t="shared" si="5"/>
        <v>17461</v>
      </c>
      <c r="T18" s="198">
        <f t="shared" si="6"/>
        <v>0.11779315238602095</v>
      </c>
      <c r="U18" s="199">
        <f t="shared" si="7"/>
        <v>19920</v>
      </c>
      <c r="V18" s="198">
        <f t="shared" si="8"/>
        <v>6.4905041527799856E-2</v>
      </c>
      <c r="W18" s="199">
        <f t="shared" si="9"/>
        <v>12269</v>
      </c>
      <c r="X18" s="198">
        <f t="shared" si="10"/>
        <v>8.8405804301064483E-2</v>
      </c>
      <c r="Y18" s="199">
        <f t="shared" si="11"/>
        <v>17796</v>
      </c>
      <c r="Z18" s="198">
        <v>0.1170543938016366</v>
      </c>
      <c r="AA18" s="199">
        <v>23689</v>
      </c>
    </row>
    <row r="19" spans="2:27">
      <c r="B19" s="169" t="s">
        <v>98</v>
      </c>
      <c r="D19" s="42">
        <v>49654</v>
      </c>
      <c r="E19" s="112">
        <v>49281</v>
      </c>
      <c r="F19" s="112">
        <v>50941</v>
      </c>
      <c r="G19" s="112">
        <v>53876</v>
      </c>
      <c r="H19" s="112">
        <v>56464</v>
      </c>
      <c r="I19" s="112">
        <v>56727</v>
      </c>
      <c r="J19" s="112">
        <v>58757</v>
      </c>
      <c r="K19" s="112">
        <v>58814</v>
      </c>
      <c r="L19" s="197"/>
      <c r="M19" s="8"/>
      <c r="N19" s="198">
        <f t="shared" si="0"/>
        <v>-7.5119829218189826E-3</v>
      </c>
      <c r="O19" s="199">
        <f t="shared" si="1"/>
        <v>-373</v>
      </c>
      <c r="P19" s="198">
        <f t="shared" si="2"/>
        <v>3.3684381404598174E-2</v>
      </c>
      <c r="Q19" s="199">
        <f t="shared" si="3"/>
        <v>1660</v>
      </c>
      <c r="R19" s="198">
        <f t="shared" si="4"/>
        <v>5.761567303350934E-2</v>
      </c>
      <c r="S19" s="199">
        <f t="shared" si="5"/>
        <v>2935</v>
      </c>
      <c r="T19" s="198">
        <f t="shared" si="6"/>
        <v>4.8036231346053837E-2</v>
      </c>
      <c r="U19" s="199">
        <f t="shared" si="7"/>
        <v>2588</v>
      </c>
      <c r="V19" s="198">
        <f t="shared" si="8"/>
        <v>4.6578350807593427E-3</v>
      </c>
      <c r="W19" s="199">
        <f t="shared" si="9"/>
        <v>263</v>
      </c>
      <c r="X19" s="198">
        <f t="shared" si="10"/>
        <v>3.5785428455585633E-2</v>
      </c>
      <c r="Y19" s="199">
        <f t="shared" si="11"/>
        <v>2030</v>
      </c>
      <c r="Z19" s="198">
        <v>2.3528592809160861E-2</v>
      </c>
      <c r="AA19" s="199">
        <v>1352</v>
      </c>
    </row>
    <row r="20" spans="2:27">
      <c r="B20" s="169" t="s">
        <v>99</v>
      </c>
      <c r="D20" s="42">
        <v>80292</v>
      </c>
      <c r="E20" s="112">
        <v>77049</v>
      </c>
      <c r="F20" s="112">
        <v>77553</v>
      </c>
      <c r="G20" s="112">
        <v>79015</v>
      </c>
      <c r="H20" s="112">
        <v>83386</v>
      </c>
      <c r="I20" s="112">
        <v>85199</v>
      </c>
      <c r="J20" s="112">
        <v>100376</v>
      </c>
      <c r="K20" s="112">
        <v>103546</v>
      </c>
      <c r="L20" s="197"/>
      <c r="M20" s="8"/>
      <c r="N20" s="198">
        <f t="shared" si="0"/>
        <v>-4.0390076221790472E-2</v>
      </c>
      <c r="O20" s="199">
        <f t="shared" si="1"/>
        <v>-3243</v>
      </c>
      <c r="P20" s="198">
        <f t="shared" si="2"/>
        <v>6.5412919051512919E-3</v>
      </c>
      <c r="Q20" s="199">
        <f t="shared" si="3"/>
        <v>504</v>
      </c>
      <c r="R20" s="198">
        <f t="shared" si="4"/>
        <v>1.8851624050649329E-2</v>
      </c>
      <c r="S20" s="199">
        <f t="shared" si="5"/>
        <v>1462</v>
      </c>
      <c r="T20" s="198">
        <f t="shared" si="6"/>
        <v>5.5318610390432177E-2</v>
      </c>
      <c r="U20" s="199">
        <f t="shared" si="7"/>
        <v>4371</v>
      </c>
      <c r="V20" s="198">
        <f t="shared" si="8"/>
        <v>2.1742258892379906E-2</v>
      </c>
      <c r="W20" s="199">
        <f t="shared" si="9"/>
        <v>1813</v>
      </c>
      <c r="X20" s="198">
        <f t="shared" si="10"/>
        <v>0.17813589361377491</v>
      </c>
      <c r="Y20" s="199">
        <f t="shared" si="11"/>
        <v>15177</v>
      </c>
      <c r="Z20" s="198">
        <v>0.12836998452585921</v>
      </c>
      <c r="AA20" s="199">
        <v>11780</v>
      </c>
    </row>
    <row r="21" spans="2:27">
      <c r="B21" s="169" t="s">
        <v>100</v>
      </c>
      <c r="D21" s="42">
        <v>227239</v>
      </c>
      <c r="E21" s="112">
        <v>216497</v>
      </c>
      <c r="F21" s="112">
        <v>215854</v>
      </c>
      <c r="G21" s="112">
        <v>224758</v>
      </c>
      <c r="H21" s="112">
        <v>237020</v>
      </c>
      <c r="I21" s="112">
        <v>256322</v>
      </c>
      <c r="J21" s="112">
        <v>277650</v>
      </c>
      <c r="K21" s="112">
        <v>290810</v>
      </c>
      <c r="L21" s="197"/>
      <c r="M21" s="8"/>
      <c r="N21" s="198">
        <f t="shared" si="0"/>
        <v>-4.7271815137366335E-2</v>
      </c>
      <c r="O21" s="199">
        <f t="shared" si="1"/>
        <v>-10742</v>
      </c>
      <c r="P21" s="198">
        <f t="shared" si="2"/>
        <v>-2.9700180602963977E-3</v>
      </c>
      <c r="Q21" s="199">
        <f t="shared" si="3"/>
        <v>-643</v>
      </c>
      <c r="R21" s="198">
        <f t="shared" si="4"/>
        <v>4.1250104237123164E-2</v>
      </c>
      <c r="S21" s="199">
        <f t="shared" si="5"/>
        <v>8904</v>
      </c>
      <c r="T21" s="198">
        <f t="shared" si="6"/>
        <v>5.4556456277418341E-2</v>
      </c>
      <c r="U21" s="199">
        <f t="shared" si="7"/>
        <v>12262</v>
      </c>
      <c r="V21" s="198">
        <f t="shared" si="8"/>
        <v>8.1436165724411369E-2</v>
      </c>
      <c r="W21" s="199">
        <f t="shared" si="9"/>
        <v>19302</v>
      </c>
      <c r="X21" s="198">
        <f t="shared" si="10"/>
        <v>8.3207840138575628E-2</v>
      </c>
      <c r="Y21" s="199">
        <f t="shared" si="11"/>
        <v>21328</v>
      </c>
      <c r="Z21" s="198">
        <v>8.0519731439887998E-2</v>
      </c>
      <c r="AA21" s="199">
        <v>21671</v>
      </c>
    </row>
    <row r="22" spans="2:27">
      <c r="B22" s="169" t="s">
        <v>101</v>
      </c>
      <c r="D22" s="42">
        <v>46430</v>
      </c>
      <c r="E22" s="112">
        <v>45294</v>
      </c>
      <c r="F22" s="112">
        <v>47556</v>
      </c>
      <c r="G22" s="112">
        <v>50117</v>
      </c>
      <c r="H22" s="112">
        <v>54056</v>
      </c>
      <c r="I22" s="112">
        <v>59427</v>
      </c>
      <c r="J22" s="112">
        <v>67138</v>
      </c>
      <c r="K22" s="112">
        <v>70139</v>
      </c>
      <c r="L22" s="197"/>
      <c r="M22" s="8"/>
      <c r="N22" s="198">
        <f t="shared" si="0"/>
        <v>-2.446693947878531E-2</v>
      </c>
      <c r="O22" s="199">
        <f t="shared" si="1"/>
        <v>-1136</v>
      </c>
      <c r="P22" s="198">
        <f t="shared" si="2"/>
        <v>4.994038945555701E-2</v>
      </c>
      <c r="Q22" s="199">
        <f t="shared" si="3"/>
        <v>2262</v>
      </c>
      <c r="R22" s="198">
        <f t="shared" si="4"/>
        <v>5.3852300445790258E-2</v>
      </c>
      <c r="S22" s="199">
        <f t="shared" si="5"/>
        <v>2561</v>
      </c>
      <c r="T22" s="198">
        <f t="shared" si="6"/>
        <v>7.8596085160723916E-2</v>
      </c>
      <c r="U22" s="199">
        <f t="shared" si="7"/>
        <v>3939</v>
      </c>
      <c r="V22" s="198">
        <f t="shared" si="8"/>
        <v>9.9359923042770415E-2</v>
      </c>
      <c r="W22" s="199">
        <f t="shared" si="9"/>
        <v>5371</v>
      </c>
      <c r="X22" s="198">
        <f t="shared" si="10"/>
        <v>0.12975583488986486</v>
      </c>
      <c r="Y22" s="199">
        <f t="shared" si="11"/>
        <v>7711</v>
      </c>
      <c r="Z22" s="198">
        <v>0.1385831628843219</v>
      </c>
      <c r="AA22" s="199">
        <v>8537</v>
      </c>
    </row>
    <row r="23" spans="2:27">
      <c r="B23" s="169" t="s">
        <v>102</v>
      </c>
      <c r="D23" s="42">
        <v>18635</v>
      </c>
      <c r="E23" s="112">
        <v>19594</v>
      </c>
      <c r="F23" s="112">
        <v>20339</v>
      </c>
      <c r="G23" s="112">
        <v>21233</v>
      </c>
      <c r="H23" s="112">
        <v>22030</v>
      </c>
      <c r="I23" s="112">
        <v>21443</v>
      </c>
      <c r="J23" s="112">
        <v>24116</v>
      </c>
      <c r="K23" s="112">
        <v>24208</v>
      </c>
      <c r="L23" s="197"/>
      <c r="M23" s="8"/>
      <c r="N23" s="198">
        <f t="shared" si="0"/>
        <v>5.1462302119667402E-2</v>
      </c>
      <c r="O23" s="199">
        <f t="shared" si="1"/>
        <v>959</v>
      </c>
      <c r="P23" s="198">
        <f t="shared" si="2"/>
        <v>3.8021843421455648E-2</v>
      </c>
      <c r="Q23" s="199">
        <f t="shared" si="3"/>
        <v>745</v>
      </c>
      <c r="R23" s="198">
        <f t="shared" si="4"/>
        <v>4.3954963370863798E-2</v>
      </c>
      <c r="S23" s="199">
        <f t="shared" si="5"/>
        <v>894</v>
      </c>
      <c r="T23" s="198">
        <f t="shared" si="6"/>
        <v>3.7535911081806539E-2</v>
      </c>
      <c r="U23" s="199">
        <f t="shared" si="7"/>
        <v>797</v>
      </c>
      <c r="V23" s="198">
        <f t="shared" si="8"/>
        <v>-2.6645483431684047E-2</v>
      </c>
      <c r="W23" s="199">
        <f t="shared" si="9"/>
        <v>-587</v>
      </c>
      <c r="X23" s="198">
        <f t="shared" si="10"/>
        <v>0.12465606491628978</v>
      </c>
      <c r="Y23" s="199">
        <f t="shared" si="11"/>
        <v>2673</v>
      </c>
      <c r="Z23" s="198">
        <v>2.515456932328286E-2</v>
      </c>
      <c r="AA23" s="199">
        <v>594</v>
      </c>
    </row>
    <row r="24" spans="2:27">
      <c r="B24" s="169" t="s">
        <v>103</v>
      </c>
      <c r="D24" s="42">
        <v>105837</v>
      </c>
      <c r="E24" s="112">
        <v>105419</v>
      </c>
      <c r="F24" s="112">
        <v>106624</v>
      </c>
      <c r="G24" s="112">
        <v>108415</v>
      </c>
      <c r="H24" s="112">
        <v>113823</v>
      </c>
      <c r="I24" s="112">
        <v>117423</v>
      </c>
      <c r="J24" s="112">
        <v>121567</v>
      </c>
      <c r="K24" s="112">
        <v>122083</v>
      </c>
      <c r="L24" s="197"/>
      <c r="M24" s="8"/>
      <c r="N24" s="198">
        <f t="shared" si="0"/>
        <v>-3.9494694671995401E-3</v>
      </c>
      <c r="O24" s="199">
        <f t="shared" si="1"/>
        <v>-418</v>
      </c>
      <c r="P24" s="198">
        <f t="shared" si="2"/>
        <v>1.1430577030705935E-2</v>
      </c>
      <c r="Q24" s="199">
        <f t="shared" si="3"/>
        <v>1205</v>
      </c>
      <c r="R24" s="198">
        <f t="shared" si="4"/>
        <v>1.6797343937575038E-2</v>
      </c>
      <c r="S24" s="199">
        <f t="shared" si="5"/>
        <v>1791</v>
      </c>
      <c r="T24" s="198">
        <f t="shared" si="6"/>
        <v>4.9882396347368907E-2</v>
      </c>
      <c r="U24" s="199">
        <f t="shared" si="7"/>
        <v>5408</v>
      </c>
      <c r="V24" s="198">
        <f t="shared" si="8"/>
        <v>3.1628054083972401E-2</v>
      </c>
      <c r="W24" s="199">
        <f t="shared" si="9"/>
        <v>3600</v>
      </c>
      <c r="X24" s="198">
        <f t="shared" si="10"/>
        <v>3.5291212113470083E-2</v>
      </c>
      <c r="Y24" s="199">
        <f t="shared" si="11"/>
        <v>4144</v>
      </c>
      <c r="Z24" s="198">
        <v>1.8130415565136952E-2</v>
      </c>
      <c r="AA24" s="199">
        <v>2174</v>
      </c>
    </row>
    <row r="25" spans="2:27">
      <c r="B25" s="169" t="s">
        <v>104</v>
      </c>
      <c r="D25" s="42">
        <v>15370</v>
      </c>
      <c r="E25" s="112">
        <v>14678</v>
      </c>
      <c r="F25" s="112">
        <v>15446</v>
      </c>
      <c r="G25" s="112">
        <v>14352</v>
      </c>
      <c r="H25" s="112">
        <v>14615</v>
      </c>
      <c r="I25" s="112">
        <v>14692</v>
      </c>
      <c r="J25" s="112">
        <v>14968</v>
      </c>
      <c r="K25" s="112">
        <v>15303</v>
      </c>
      <c r="L25" s="197"/>
      <c r="M25" s="8"/>
      <c r="N25" s="198">
        <f t="shared" si="0"/>
        <v>-4.5022771633051351E-2</v>
      </c>
      <c r="O25" s="199">
        <f t="shared" si="1"/>
        <v>-692</v>
      </c>
      <c r="P25" s="198">
        <f t="shared" si="2"/>
        <v>5.2323204796293821E-2</v>
      </c>
      <c r="Q25" s="199">
        <f t="shared" si="3"/>
        <v>768</v>
      </c>
      <c r="R25" s="198">
        <f t="shared" si="4"/>
        <v>-7.0827398679269682E-2</v>
      </c>
      <c r="S25" s="199">
        <f t="shared" si="5"/>
        <v>-1094</v>
      </c>
      <c r="T25" s="198">
        <f t="shared" si="6"/>
        <v>1.8324972129319939E-2</v>
      </c>
      <c r="U25" s="199">
        <f t="shared" si="7"/>
        <v>263</v>
      </c>
      <c r="V25" s="198">
        <f t="shared" si="8"/>
        <v>5.2685596989394679E-3</v>
      </c>
      <c r="W25" s="199">
        <f t="shared" si="9"/>
        <v>77</v>
      </c>
      <c r="X25" s="198">
        <f t="shared" si="10"/>
        <v>1.8785733732643584E-2</v>
      </c>
      <c r="Y25" s="199">
        <f t="shared" si="11"/>
        <v>276</v>
      </c>
      <c r="Z25" s="198">
        <v>3.2173209227033477E-2</v>
      </c>
      <c r="AA25" s="199">
        <v>477</v>
      </c>
    </row>
    <row r="26" spans="2:27">
      <c r="B26" s="169" t="s">
        <v>105</v>
      </c>
      <c r="D26" s="42">
        <v>1864</v>
      </c>
      <c r="E26" s="112">
        <v>1873</v>
      </c>
      <c r="F26" s="112">
        <v>1963</v>
      </c>
      <c r="G26" s="112">
        <v>2135</v>
      </c>
      <c r="H26" s="112">
        <v>2223</v>
      </c>
      <c r="I26" s="112">
        <v>2396</v>
      </c>
      <c r="J26" s="112">
        <v>2534</v>
      </c>
      <c r="K26" s="112">
        <v>2485</v>
      </c>
      <c r="L26" s="197"/>
      <c r="M26" s="8"/>
      <c r="N26" s="198">
        <f t="shared" si="0"/>
        <v>4.828326180257525E-3</v>
      </c>
      <c r="O26" s="199">
        <f t="shared" si="1"/>
        <v>9</v>
      </c>
      <c r="P26" s="198">
        <f t="shared" si="2"/>
        <v>4.8051254671649835E-2</v>
      </c>
      <c r="Q26" s="199">
        <f t="shared" si="3"/>
        <v>90</v>
      </c>
      <c r="R26" s="198">
        <f t="shared" si="4"/>
        <v>8.7620988283239942E-2</v>
      </c>
      <c r="S26" s="199">
        <f t="shared" si="5"/>
        <v>172</v>
      </c>
      <c r="T26" s="198">
        <f t="shared" si="6"/>
        <v>4.1217798594847865E-2</v>
      </c>
      <c r="U26" s="199">
        <f t="shared" si="7"/>
        <v>88</v>
      </c>
      <c r="V26" s="198">
        <f t="shared" si="8"/>
        <v>7.7822762033288306E-2</v>
      </c>
      <c r="W26" s="199">
        <f t="shared" si="9"/>
        <v>173</v>
      </c>
      <c r="X26" s="198">
        <f t="shared" si="10"/>
        <v>5.7595993322203665E-2</v>
      </c>
      <c r="Y26" s="199">
        <f t="shared" si="11"/>
        <v>138</v>
      </c>
      <c r="Z26" s="198">
        <v>4.0257648953301311E-4</v>
      </c>
      <c r="AA26" s="199">
        <v>1</v>
      </c>
    </row>
    <row r="27" spans="2:27">
      <c r="B27" s="169" t="s">
        <v>106</v>
      </c>
      <c r="D27" s="42">
        <v>2471</v>
      </c>
      <c r="E27" s="112">
        <v>2432</v>
      </c>
      <c r="F27" s="112">
        <v>2484</v>
      </c>
      <c r="G27" s="112">
        <v>2573</v>
      </c>
      <c r="H27" s="112">
        <v>2821</v>
      </c>
      <c r="I27" s="112">
        <v>3008</v>
      </c>
      <c r="J27" s="112">
        <v>3241</v>
      </c>
      <c r="K27" s="112">
        <v>3332</v>
      </c>
      <c r="L27" s="197"/>
      <c r="M27" s="8"/>
      <c r="N27" s="198">
        <f t="shared" si="0"/>
        <v>-1.5783083771752304E-2</v>
      </c>
      <c r="O27" s="199">
        <f t="shared" si="1"/>
        <v>-39</v>
      </c>
      <c r="P27" s="198">
        <f t="shared" si="2"/>
        <v>2.1381578947368363E-2</v>
      </c>
      <c r="Q27" s="199">
        <f t="shared" si="3"/>
        <v>52</v>
      </c>
      <c r="R27" s="198">
        <f t="shared" si="4"/>
        <v>3.582930756843794E-2</v>
      </c>
      <c r="S27" s="199">
        <f t="shared" si="5"/>
        <v>89</v>
      </c>
      <c r="T27" s="198">
        <f t="shared" si="6"/>
        <v>9.6385542168674787E-2</v>
      </c>
      <c r="U27" s="199">
        <f t="shared" si="7"/>
        <v>248</v>
      </c>
      <c r="V27" s="198">
        <f t="shared" si="8"/>
        <v>6.6288550159517845E-2</v>
      </c>
      <c r="W27" s="199">
        <f t="shared" si="9"/>
        <v>187</v>
      </c>
      <c r="X27" s="198">
        <f t="shared" si="10"/>
        <v>7.7460106382978733E-2</v>
      </c>
      <c r="Y27" s="199">
        <f t="shared" si="11"/>
        <v>233</v>
      </c>
      <c r="Z27" s="198">
        <v>5.6771328893117763E-2</v>
      </c>
      <c r="AA27" s="199">
        <v>179</v>
      </c>
    </row>
    <row r="28" spans="2:27">
      <c r="B28" s="31" t="s">
        <v>49</v>
      </c>
      <c r="D28" s="63">
        <v>1735551</v>
      </c>
      <c r="E28" s="63">
        <v>1709394</v>
      </c>
      <c r="F28" s="63">
        <v>1768008</v>
      </c>
      <c r="G28" s="63">
        <v>1850208</v>
      </c>
      <c r="H28" s="63">
        <v>1944185</v>
      </c>
      <c r="I28" s="63">
        <v>2037769</v>
      </c>
      <c r="J28" s="63">
        <v>2217055</v>
      </c>
      <c r="K28" s="63">
        <v>2283334</v>
      </c>
      <c r="L28" s="64"/>
      <c r="M28" s="11"/>
      <c r="N28" s="200">
        <f t="shared" si="0"/>
        <v>-1.507129436127197E-2</v>
      </c>
      <c r="O28" s="62">
        <f t="shared" si="1"/>
        <v>-26157</v>
      </c>
      <c r="P28" s="200">
        <f t="shared" si="2"/>
        <v>3.4289344644944375E-2</v>
      </c>
      <c r="Q28" s="62">
        <f t="shared" si="3"/>
        <v>58614</v>
      </c>
      <c r="R28" s="200">
        <f t="shared" si="4"/>
        <v>4.6493002294107244E-2</v>
      </c>
      <c r="S28" s="62">
        <f t="shared" si="5"/>
        <v>82200</v>
      </c>
      <c r="T28" s="200">
        <f t="shared" si="6"/>
        <v>5.0792667635206401E-2</v>
      </c>
      <c r="U28" s="62">
        <f t="shared" si="7"/>
        <v>93977</v>
      </c>
      <c r="V28" s="200">
        <f t="shared" si="8"/>
        <v>4.8135336914953974E-2</v>
      </c>
      <c r="W28" s="62">
        <f t="shared" si="9"/>
        <v>93584</v>
      </c>
      <c r="X28" s="200">
        <f t="shared" si="10"/>
        <v>8.798151311556901E-2</v>
      </c>
      <c r="Y28" s="62">
        <f t="shared" si="11"/>
        <v>179286</v>
      </c>
      <c r="Z28" s="200">
        <v>8.5678556824557495E-2</v>
      </c>
      <c r="AA28" s="62">
        <v>180194</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06F8F2BE-CB9D-446C-B5AE-94C38BB5AC59}">
          <x14:colorSeries rgb="FF376092"/>
          <x14:colorNegative rgb="FFD00000"/>
          <x14:colorAxis rgb="FF000000"/>
          <x14:colorMarkers rgb="FFD00000"/>
          <x14:colorFirst rgb="FFD00000"/>
          <x14:colorLast rgb="FFD00000"/>
          <x14:colorHigh rgb="FFD00000"/>
          <x14:colorLow rgb="FFD00000"/>
          <x14:sparklines>
            <x14:sparkline>
              <xm:f>EVO_resol!$D$9:$K$9</xm:f>
              <xm:sqref>L9</xm:sqref>
            </x14:sparkline>
            <x14:sparkline>
              <xm:f>EVO_resol!$D$10:$K$10</xm:f>
              <xm:sqref>L10</xm:sqref>
            </x14:sparkline>
            <x14:sparkline>
              <xm:f>EVO_resol!$D$11:$K$11</xm:f>
              <xm:sqref>L11</xm:sqref>
            </x14:sparkline>
            <x14:sparkline>
              <xm:f>EVO_resol!$D$12:$K$12</xm:f>
              <xm:sqref>L12</xm:sqref>
            </x14:sparkline>
            <x14:sparkline>
              <xm:f>EVO_resol!$D$13:$K$13</xm:f>
              <xm:sqref>L13</xm:sqref>
            </x14:sparkline>
            <x14:sparkline>
              <xm:f>EVO_resol!$D$14:$K$14</xm:f>
              <xm:sqref>L14</xm:sqref>
            </x14:sparkline>
            <x14:sparkline>
              <xm:f>EVO_resol!$D$15:$K$15</xm:f>
              <xm:sqref>L15</xm:sqref>
            </x14:sparkline>
            <x14:sparkline>
              <xm:f>EVO_resol!$D$16:$K$16</xm:f>
              <xm:sqref>L16</xm:sqref>
            </x14:sparkline>
            <x14:sparkline>
              <xm:f>EVO_resol!$D$17:$K$17</xm:f>
              <xm:sqref>L17</xm:sqref>
            </x14:sparkline>
            <x14:sparkline>
              <xm:f>EVO_resol!$D$18:$K$18</xm:f>
              <xm:sqref>L18</xm:sqref>
            </x14:sparkline>
            <x14:sparkline>
              <xm:f>EVO_resol!$D$19:$K$19</xm:f>
              <xm:sqref>L19</xm:sqref>
            </x14:sparkline>
            <x14:sparkline>
              <xm:f>EVO_resol!$D$20:$K$20</xm:f>
              <xm:sqref>L20</xm:sqref>
            </x14:sparkline>
            <x14:sparkline>
              <xm:f>EVO_resol!$D$21:$K$21</xm:f>
              <xm:sqref>L21</xm:sqref>
            </x14:sparkline>
            <x14:sparkline>
              <xm:f>EVO_resol!$D$22:$K$22</xm:f>
              <xm:sqref>L22</xm:sqref>
            </x14:sparkline>
            <x14:sparkline>
              <xm:f>EVO_resol!$D$23:$K$23</xm:f>
              <xm:sqref>L23</xm:sqref>
            </x14:sparkline>
            <x14:sparkline>
              <xm:f>EVO_resol!$D$24:$K$24</xm:f>
              <xm:sqref>L24</xm:sqref>
            </x14:sparkline>
            <x14:sparkline>
              <xm:f>EVO_resol!$D$25:$K$25</xm:f>
              <xm:sqref>L25</xm:sqref>
            </x14:sparkline>
            <x14:sparkline>
              <xm:f>EVO_resol!$D$26:$K$26</xm:f>
              <xm:sqref>L26</xm:sqref>
            </x14:sparkline>
            <x14:sparkline>
              <xm:f>EVO_resol!$D$27:$K$27</xm:f>
              <xm:sqref>L27</xm:sqref>
            </x14:sparkline>
            <x14:sparkline>
              <xm:f>EVO_resol!$D$28:$K$28</xm:f>
              <xm:sqref>L28</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261</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84</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12</v>
      </c>
      <c r="E11" s="165">
        <v>8.9847259658580425E-2</v>
      </c>
      <c r="G11" s="150">
        <v>9</v>
      </c>
      <c r="H11" s="165">
        <v>75</v>
      </c>
      <c r="I11" s="150">
        <v>8</v>
      </c>
      <c r="J11" s="165">
        <v>88.888888888888886</v>
      </c>
      <c r="L11" s="150">
        <v>3</v>
      </c>
      <c r="M11" s="165">
        <v>25</v>
      </c>
      <c r="N11" s="150">
        <v>3</v>
      </c>
      <c r="O11" s="165">
        <v>100</v>
      </c>
      <c r="Q11" s="150">
        <v>0</v>
      </c>
      <c r="R11" s="165">
        <v>0</v>
      </c>
      <c r="S11" s="150">
        <v>0</v>
      </c>
      <c r="T11" s="165">
        <v>0</v>
      </c>
    </row>
    <row r="12" spans="1:20">
      <c r="B12" s="153" t="s">
        <v>89</v>
      </c>
      <c r="D12" s="154">
        <v>0</v>
      </c>
      <c r="E12" s="166">
        <v>0</v>
      </c>
      <c r="G12" s="154">
        <v>0</v>
      </c>
      <c r="H12" s="166">
        <v>0</v>
      </c>
      <c r="I12" s="154">
        <v>0</v>
      </c>
      <c r="J12" s="166">
        <v>0</v>
      </c>
      <c r="L12" s="154">
        <v>0</v>
      </c>
      <c r="M12" s="166">
        <v>0</v>
      </c>
      <c r="N12" s="154">
        <v>0</v>
      </c>
      <c r="O12" s="166">
        <v>0</v>
      </c>
      <c r="Q12" s="154">
        <v>0</v>
      </c>
      <c r="R12" s="166">
        <v>0</v>
      </c>
      <c r="S12" s="154">
        <v>0</v>
      </c>
      <c r="T12" s="166">
        <v>0</v>
      </c>
    </row>
    <row r="13" spans="1:20">
      <c r="B13" s="153" t="s">
        <v>90</v>
      </c>
      <c r="D13" s="154">
        <v>30</v>
      </c>
      <c r="E13" s="166">
        <v>0.22461814914645101</v>
      </c>
      <c r="G13" s="154">
        <v>12</v>
      </c>
      <c r="H13" s="166">
        <v>40</v>
      </c>
      <c r="I13" s="154">
        <v>10</v>
      </c>
      <c r="J13" s="166">
        <v>83.333333333333343</v>
      </c>
      <c r="L13" s="154">
        <v>7</v>
      </c>
      <c r="M13" s="166">
        <v>23.333333333333329</v>
      </c>
      <c r="N13" s="154">
        <v>5</v>
      </c>
      <c r="O13" s="166">
        <v>71.428571428571431</v>
      </c>
      <c r="Q13" s="154">
        <v>11</v>
      </c>
      <c r="R13" s="166">
        <v>36.666666666666657</v>
      </c>
      <c r="S13" s="154">
        <v>8</v>
      </c>
      <c r="T13" s="166">
        <v>72.727272727272734</v>
      </c>
    </row>
    <row r="14" spans="1:20">
      <c r="B14" s="153" t="s">
        <v>91</v>
      </c>
      <c r="D14" s="154">
        <v>0</v>
      </c>
      <c r="E14" s="166">
        <v>0</v>
      </c>
      <c r="G14" s="154">
        <v>0</v>
      </c>
      <c r="H14" s="166">
        <v>0</v>
      </c>
      <c r="I14" s="154">
        <v>0</v>
      </c>
      <c r="J14" s="166">
        <v>0</v>
      </c>
      <c r="L14" s="154">
        <v>0</v>
      </c>
      <c r="M14" s="166">
        <v>0</v>
      </c>
      <c r="N14" s="154">
        <v>0</v>
      </c>
      <c r="O14" s="166">
        <v>0</v>
      </c>
      <c r="Q14" s="154">
        <v>0</v>
      </c>
      <c r="R14" s="166">
        <v>0</v>
      </c>
      <c r="S14" s="154">
        <v>0</v>
      </c>
      <c r="T14" s="166">
        <v>0</v>
      </c>
    </row>
    <row r="15" spans="1:20">
      <c r="B15" s="153" t="s">
        <v>92</v>
      </c>
      <c r="D15" s="154">
        <v>496</v>
      </c>
      <c r="E15" s="166">
        <v>3.713686732554657</v>
      </c>
      <c r="G15" s="154">
        <v>306</v>
      </c>
      <c r="H15" s="166">
        <v>61.693548387096783</v>
      </c>
      <c r="I15" s="154">
        <v>236</v>
      </c>
      <c r="J15" s="166">
        <v>77.124183006535958</v>
      </c>
      <c r="L15" s="154">
        <v>139</v>
      </c>
      <c r="M15" s="166">
        <v>28.024193548387089</v>
      </c>
      <c r="N15" s="154">
        <v>98</v>
      </c>
      <c r="O15" s="166">
        <v>70.503597122302153</v>
      </c>
      <c r="Q15" s="154">
        <v>51</v>
      </c>
      <c r="R15" s="166">
        <v>10.28225806451613</v>
      </c>
      <c r="S15" s="154">
        <v>38</v>
      </c>
      <c r="T15" s="166">
        <v>74.509803921568633</v>
      </c>
    </row>
    <row r="16" spans="1:20">
      <c r="B16" s="153" t="s">
        <v>93</v>
      </c>
      <c r="D16" s="154">
        <v>0</v>
      </c>
      <c r="E16" s="166">
        <v>0</v>
      </c>
      <c r="G16" s="154">
        <v>0</v>
      </c>
      <c r="H16" s="166">
        <v>0</v>
      </c>
      <c r="I16" s="154">
        <v>0</v>
      </c>
      <c r="J16" s="166">
        <v>0</v>
      </c>
      <c r="L16" s="154">
        <v>0</v>
      </c>
      <c r="M16" s="166">
        <v>0</v>
      </c>
      <c r="N16" s="154">
        <v>0</v>
      </c>
      <c r="O16" s="166">
        <v>0</v>
      </c>
      <c r="Q16" s="154">
        <v>0</v>
      </c>
      <c r="R16" s="166">
        <v>0</v>
      </c>
      <c r="S16" s="154">
        <v>0</v>
      </c>
      <c r="T16" s="166">
        <v>0</v>
      </c>
    </row>
    <row r="17" spans="2:20">
      <c r="B17" s="153" t="s">
        <v>94</v>
      </c>
      <c r="D17" s="154">
        <v>3379</v>
      </c>
      <c r="E17" s="166">
        <v>25.2994908655286</v>
      </c>
      <c r="G17" s="154">
        <v>633</v>
      </c>
      <c r="H17" s="166">
        <v>18.7333530630364</v>
      </c>
      <c r="I17" s="154">
        <v>470</v>
      </c>
      <c r="J17" s="166">
        <v>74.24960505529225</v>
      </c>
      <c r="L17" s="154">
        <v>1097</v>
      </c>
      <c r="M17" s="166">
        <v>32.465226398342708</v>
      </c>
      <c r="N17" s="154">
        <v>738</v>
      </c>
      <c r="O17" s="166">
        <v>67.274384685505922</v>
      </c>
      <c r="Q17" s="154">
        <v>1649</v>
      </c>
      <c r="R17" s="166">
        <v>48.801420538620903</v>
      </c>
      <c r="S17" s="154">
        <v>1070</v>
      </c>
      <c r="T17" s="166">
        <v>64.887810794420858</v>
      </c>
    </row>
    <row r="18" spans="2:20">
      <c r="B18" s="153" t="s">
        <v>95</v>
      </c>
      <c r="D18" s="154">
        <v>19</v>
      </c>
      <c r="E18" s="166">
        <v>0.14225816112608569</v>
      </c>
      <c r="G18" s="154">
        <v>13</v>
      </c>
      <c r="H18" s="166">
        <v>68.421052631578945</v>
      </c>
      <c r="I18" s="154">
        <v>11</v>
      </c>
      <c r="J18" s="166">
        <v>84.615384615384613</v>
      </c>
      <c r="L18" s="154">
        <v>5</v>
      </c>
      <c r="M18" s="166">
        <v>26.315789473684209</v>
      </c>
      <c r="N18" s="154">
        <v>4</v>
      </c>
      <c r="O18" s="166">
        <v>80</v>
      </c>
      <c r="Q18" s="154">
        <v>1</v>
      </c>
      <c r="R18" s="166">
        <v>5.2631578947368416</v>
      </c>
      <c r="S18" s="154">
        <v>1</v>
      </c>
      <c r="T18" s="166">
        <v>100</v>
      </c>
    </row>
    <row r="19" spans="2:20">
      <c r="B19" s="153" t="s">
        <v>96</v>
      </c>
      <c r="D19" s="154">
        <v>86</v>
      </c>
      <c r="E19" s="166">
        <v>0.64390536088649297</v>
      </c>
      <c r="G19" s="154">
        <v>62</v>
      </c>
      <c r="H19" s="166">
        <v>72.093023255813947</v>
      </c>
      <c r="I19" s="154">
        <v>52</v>
      </c>
      <c r="J19" s="166">
        <v>83.870967741935488</v>
      </c>
      <c r="L19" s="154">
        <v>17</v>
      </c>
      <c r="M19" s="166">
        <v>19.767441860465119</v>
      </c>
      <c r="N19" s="154">
        <v>16</v>
      </c>
      <c r="O19" s="166">
        <v>94.117647058823522</v>
      </c>
      <c r="Q19" s="154">
        <v>7</v>
      </c>
      <c r="R19" s="166">
        <v>8.1395348837209305</v>
      </c>
      <c r="S19" s="154">
        <v>7</v>
      </c>
      <c r="T19" s="166">
        <v>100</v>
      </c>
    </row>
    <row r="20" spans="2:20">
      <c r="B20" s="153" t="s">
        <v>97</v>
      </c>
      <c r="D20" s="154">
        <v>1237</v>
      </c>
      <c r="E20" s="166">
        <v>9.2617550164719979</v>
      </c>
      <c r="G20" s="154">
        <v>412</v>
      </c>
      <c r="H20" s="166">
        <v>33.306386418755046</v>
      </c>
      <c r="I20" s="154">
        <v>259</v>
      </c>
      <c r="J20" s="166">
        <v>62.864077669902919</v>
      </c>
      <c r="L20" s="154">
        <v>606</v>
      </c>
      <c r="M20" s="166">
        <v>48.989490703314473</v>
      </c>
      <c r="N20" s="154">
        <v>457</v>
      </c>
      <c r="O20" s="166">
        <v>75.412541254125415</v>
      </c>
      <c r="Q20" s="154">
        <v>219</v>
      </c>
      <c r="R20" s="166">
        <v>17.70412287793048</v>
      </c>
      <c r="S20" s="154">
        <v>172</v>
      </c>
      <c r="T20" s="166">
        <v>78.538812785388117</v>
      </c>
    </row>
    <row r="21" spans="2:20">
      <c r="B21" s="153" t="s">
        <v>98</v>
      </c>
      <c r="D21" s="154">
        <v>0</v>
      </c>
      <c r="E21" s="166">
        <v>0</v>
      </c>
      <c r="G21" s="154">
        <v>0</v>
      </c>
      <c r="H21" s="166">
        <v>0</v>
      </c>
      <c r="I21" s="154">
        <v>0</v>
      </c>
      <c r="J21" s="166">
        <v>0</v>
      </c>
      <c r="L21" s="154">
        <v>0</v>
      </c>
      <c r="M21" s="166">
        <v>0</v>
      </c>
      <c r="N21" s="154">
        <v>0</v>
      </c>
      <c r="O21" s="166">
        <v>0</v>
      </c>
      <c r="Q21" s="154">
        <v>0</v>
      </c>
      <c r="R21" s="166">
        <v>0</v>
      </c>
      <c r="S21" s="154">
        <v>0</v>
      </c>
      <c r="T21" s="166">
        <v>0</v>
      </c>
    </row>
    <row r="22" spans="2:20">
      <c r="B22" s="153" t="s">
        <v>99</v>
      </c>
      <c r="D22" s="154">
        <v>146</v>
      </c>
      <c r="E22" s="166">
        <v>1.093141659179395</v>
      </c>
      <c r="G22" s="154">
        <v>90</v>
      </c>
      <c r="H22" s="166">
        <v>61.643835616438359</v>
      </c>
      <c r="I22" s="154">
        <v>70</v>
      </c>
      <c r="J22" s="166">
        <v>77.777777777777786</v>
      </c>
      <c r="L22" s="154">
        <v>54</v>
      </c>
      <c r="M22" s="166">
        <v>36.986301369863007</v>
      </c>
      <c r="N22" s="154">
        <v>45</v>
      </c>
      <c r="O22" s="166">
        <v>83.333333333333343</v>
      </c>
      <c r="Q22" s="154">
        <v>2</v>
      </c>
      <c r="R22" s="166">
        <v>1.3698630136986301</v>
      </c>
      <c r="S22" s="154">
        <v>2</v>
      </c>
      <c r="T22" s="166">
        <v>100</v>
      </c>
    </row>
    <row r="23" spans="2:20">
      <c r="B23" s="153" t="s">
        <v>100</v>
      </c>
      <c r="D23" s="154">
        <v>96</v>
      </c>
      <c r="E23" s="166">
        <v>0.7187780772686434</v>
      </c>
      <c r="G23" s="154">
        <v>67</v>
      </c>
      <c r="H23" s="166">
        <v>69.791666666666657</v>
      </c>
      <c r="I23" s="154">
        <v>57</v>
      </c>
      <c r="J23" s="166">
        <v>85.074626865671647</v>
      </c>
      <c r="L23" s="154">
        <v>24</v>
      </c>
      <c r="M23" s="166">
        <v>25</v>
      </c>
      <c r="N23" s="154">
        <v>23</v>
      </c>
      <c r="O23" s="166">
        <v>95.833333333333343</v>
      </c>
      <c r="Q23" s="154">
        <v>5</v>
      </c>
      <c r="R23" s="166">
        <v>5.2083333333333339</v>
      </c>
      <c r="S23" s="154">
        <v>5</v>
      </c>
      <c r="T23" s="166">
        <v>100</v>
      </c>
    </row>
    <row r="24" spans="2:20">
      <c r="B24" s="153" t="s">
        <v>101</v>
      </c>
      <c r="D24" s="154">
        <v>6</v>
      </c>
      <c r="E24" s="166">
        <v>4.4923629829290213E-2</v>
      </c>
      <c r="G24" s="154">
        <v>2</v>
      </c>
      <c r="H24" s="166">
        <v>33.333333333333329</v>
      </c>
      <c r="I24" s="154">
        <v>1</v>
      </c>
      <c r="J24" s="166">
        <v>50</v>
      </c>
      <c r="L24" s="154">
        <v>2</v>
      </c>
      <c r="M24" s="166">
        <v>33.333333333333329</v>
      </c>
      <c r="N24" s="154">
        <v>0</v>
      </c>
      <c r="O24" s="166">
        <v>0</v>
      </c>
      <c r="Q24" s="154">
        <v>2</v>
      </c>
      <c r="R24" s="166">
        <v>33.333333333333329</v>
      </c>
      <c r="S24" s="154">
        <v>2</v>
      </c>
      <c r="T24" s="166">
        <v>100</v>
      </c>
    </row>
    <row r="25" spans="2:20">
      <c r="B25" s="153" t="s">
        <v>102</v>
      </c>
      <c r="D25" s="154">
        <v>39</v>
      </c>
      <c r="E25" s="166">
        <v>0.29200359389038638</v>
      </c>
      <c r="G25" s="154">
        <v>12</v>
      </c>
      <c r="H25" s="166">
        <v>30.76923076923077</v>
      </c>
      <c r="I25" s="154">
        <v>9</v>
      </c>
      <c r="J25" s="166">
        <v>75</v>
      </c>
      <c r="L25" s="154">
        <v>15</v>
      </c>
      <c r="M25" s="166">
        <v>38.461538461538467</v>
      </c>
      <c r="N25" s="154">
        <v>10</v>
      </c>
      <c r="O25" s="166">
        <v>66.666666666666657</v>
      </c>
      <c r="Q25" s="154">
        <v>12</v>
      </c>
      <c r="R25" s="166">
        <v>30.76923076923077</v>
      </c>
      <c r="S25" s="154">
        <v>7</v>
      </c>
      <c r="T25" s="166">
        <v>58.333333333333343</v>
      </c>
    </row>
    <row r="26" spans="2:20">
      <c r="B26" s="153" t="s">
        <v>103</v>
      </c>
      <c r="D26" s="154">
        <v>7810</v>
      </c>
      <c r="E26" s="166">
        <v>58.475591494459422</v>
      </c>
      <c r="G26" s="154">
        <v>2085</v>
      </c>
      <c r="H26" s="166">
        <v>26.69654289372599</v>
      </c>
      <c r="I26" s="154">
        <v>754</v>
      </c>
      <c r="J26" s="166">
        <v>36.163069544364497</v>
      </c>
      <c r="L26" s="154">
        <v>2824</v>
      </c>
      <c r="M26" s="166">
        <v>36.158770806658133</v>
      </c>
      <c r="N26" s="154">
        <v>919</v>
      </c>
      <c r="O26" s="166">
        <v>32.542492917847028</v>
      </c>
      <c r="Q26" s="154">
        <v>2901</v>
      </c>
      <c r="R26" s="166">
        <v>37.144686299615877</v>
      </c>
      <c r="S26" s="154">
        <v>1067</v>
      </c>
      <c r="T26" s="166">
        <v>36.780420544639782</v>
      </c>
    </row>
    <row r="27" spans="2:20">
      <c r="B27" s="153" t="s">
        <v>104</v>
      </c>
      <c r="D27" s="154">
        <v>0</v>
      </c>
      <c r="E27" s="166">
        <v>0</v>
      </c>
      <c r="G27" s="154">
        <v>0</v>
      </c>
      <c r="H27" s="166">
        <v>0</v>
      </c>
      <c r="I27" s="154">
        <v>0</v>
      </c>
      <c r="J27" s="166">
        <v>0</v>
      </c>
      <c r="L27" s="154">
        <v>0</v>
      </c>
      <c r="M27" s="166">
        <v>0</v>
      </c>
      <c r="N27" s="154">
        <v>0</v>
      </c>
      <c r="O27" s="166">
        <v>0</v>
      </c>
      <c r="Q27" s="154">
        <v>0</v>
      </c>
      <c r="R27" s="166">
        <v>0</v>
      </c>
      <c r="S27" s="154">
        <v>0</v>
      </c>
      <c r="T27" s="166">
        <v>0</v>
      </c>
    </row>
    <row r="28" spans="2:20">
      <c r="B28" s="153" t="s">
        <v>105</v>
      </c>
      <c r="D28" s="154">
        <v>0</v>
      </c>
      <c r="E28" s="166">
        <v>0</v>
      </c>
      <c r="G28" s="154">
        <v>0</v>
      </c>
      <c r="H28" s="166">
        <v>0</v>
      </c>
      <c r="I28" s="154">
        <v>0</v>
      </c>
      <c r="J28" s="166">
        <v>0</v>
      </c>
      <c r="L28" s="154">
        <v>0</v>
      </c>
      <c r="M28" s="166">
        <v>0</v>
      </c>
      <c r="N28" s="154">
        <v>0</v>
      </c>
      <c r="O28" s="166">
        <v>0</v>
      </c>
      <c r="Q28" s="154">
        <v>0</v>
      </c>
      <c r="R28" s="166">
        <v>0</v>
      </c>
      <c r="S28" s="154">
        <v>0</v>
      </c>
      <c r="T28" s="166">
        <v>0</v>
      </c>
    </row>
    <row r="29" spans="2:20">
      <c r="B29" s="157" t="s">
        <v>106</v>
      </c>
      <c r="D29" s="158">
        <v>0</v>
      </c>
      <c r="E29" s="167">
        <v>0</v>
      </c>
      <c r="G29" s="158">
        <v>0</v>
      </c>
      <c r="H29" s="167">
        <v>0</v>
      </c>
      <c r="I29" s="158">
        <v>0</v>
      </c>
      <c r="J29" s="167">
        <v>0</v>
      </c>
      <c r="L29" s="158">
        <v>0</v>
      </c>
      <c r="M29" s="167">
        <v>0</v>
      </c>
      <c r="N29" s="158">
        <v>0</v>
      </c>
      <c r="O29" s="167">
        <v>0</v>
      </c>
      <c r="Q29" s="158">
        <v>0</v>
      </c>
      <c r="R29" s="167">
        <v>0</v>
      </c>
      <c r="S29" s="158">
        <v>0</v>
      </c>
      <c r="T29" s="167">
        <v>0</v>
      </c>
    </row>
    <row r="30" spans="2:20" ht="8" customHeight="1"/>
    <row r="31" spans="2:20">
      <c r="B31" s="161" t="s">
        <v>49</v>
      </c>
      <c r="D31" s="162">
        <v>13356</v>
      </c>
      <c r="E31" s="168">
        <v>100</v>
      </c>
      <c r="G31" s="162">
        <v>3703</v>
      </c>
      <c r="H31" s="168">
        <v>27.725366876310272</v>
      </c>
      <c r="I31" s="162">
        <v>1937</v>
      </c>
      <c r="J31" s="168">
        <v>52.308938698352691</v>
      </c>
      <c r="L31" s="162">
        <v>4793</v>
      </c>
      <c r="M31" s="168">
        <v>35.886492961964663</v>
      </c>
      <c r="N31" s="162">
        <v>2318</v>
      </c>
      <c r="O31" s="168">
        <v>48.362194867515122</v>
      </c>
      <c r="Q31" s="162">
        <v>4860</v>
      </c>
      <c r="R31" s="168">
        <v>36.388140161725069</v>
      </c>
      <c r="S31" s="162">
        <v>2379</v>
      </c>
      <c r="T31" s="168">
        <v>48.950617283950614</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262</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3963</v>
      </c>
      <c r="D9" s="124">
        <v>100</v>
      </c>
      <c r="E9" s="95">
        <v>0</v>
      </c>
      <c r="F9" s="124">
        <v>0</v>
      </c>
      <c r="G9" s="95">
        <v>3650</v>
      </c>
      <c r="H9" s="124">
        <v>92.1</v>
      </c>
      <c r="I9" s="95">
        <v>304</v>
      </c>
      <c r="J9" s="124">
        <v>7.67</v>
      </c>
      <c r="K9" s="95">
        <v>9</v>
      </c>
      <c r="L9" s="124">
        <v>0.23</v>
      </c>
      <c r="M9" s="95">
        <v>0</v>
      </c>
      <c r="N9" s="124">
        <v>0</v>
      </c>
      <c r="O9" s="95">
        <v>0</v>
      </c>
      <c r="P9" s="124">
        <v>0</v>
      </c>
    </row>
    <row r="10" spans="1:16">
      <c r="B10" s="169" t="s">
        <v>89</v>
      </c>
      <c r="C10" s="72">
        <v>11212</v>
      </c>
      <c r="D10" s="125">
        <v>100</v>
      </c>
      <c r="E10" s="72">
        <v>0</v>
      </c>
      <c r="F10" s="125">
        <v>0</v>
      </c>
      <c r="G10" s="72">
        <v>8557</v>
      </c>
      <c r="H10" s="125">
        <v>76.319999999999993</v>
      </c>
      <c r="I10" s="72">
        <v>2655</v>
      </c>
      <c r="J10" s="125">
        <v>23.68</v>
      </c>
      <c r="K10" s="72">
        <v>0</v>
      </c>
      <c r="L10" s="125">
        <v>0</v>
      </c>
      <c r="M10" s="72">
        <v>0</v>
      </c>
      <c r="N10" s="125">
        <v>0</v>
      </c>
      <c r="O10" s="72">
        <v>0</v>
      </c>
      <c r="P10" s="125">
        <v>0</v>
      </c>
    </row>
    <row r="11" spans="1:16">
      <c r="B11" s="169" t="s">
        <v>90</v>
      </c>
      <c r="C11" s="72">
        <v>5177</v>
      </c>
      <c r="D11" s="125">
        <v>100</v>
      </c>
      <c r="E11" s="72">
        <v>320</v>
      </c>
      <c r="F11" s="125">
        <v>6.18</v>
      </c>
      <c r="G11" s="72">
        <v>2817</v>
      </c>
      <c r="H11" s="125">
        <v>54.41</v>
      </c>
      <c r="I11" s="72">
        <v>538</v>
      </c>
      <c r="J11" s="125">
        <v>10.39</v>
      </c>
      <c r="K11" s="72">
        <v>1165</v>
      </c>
      <c r="L11" s="125">
        <v>22.5</v>
      </c>
      <c r="M11" s="72">
        <v>337</v>
      </c>
      <c r="N11" s="125">
        <v>6.51</v>
      </c>
      <c r="O11" s="72">
        <v>0</v>
      </c>
      <c r="P11" s="125">
        <v>0</v>
      </c>
    </row>
    <row r="12" spans="1:16">
      <c r="B12" s="169" t="s">
        <v>91</v>
      </c>
      <c r="C12" s="72">
        <v>813</v>
      </c>
      <c r="D12" s="125">
        <v>100</v>
      </c>
      <c r="E12" s="72">
        <v>0</v>
      </c>
      <c r="F12" s="125">
        <v>0</v>
      </c>
      <c r="G12" s="72">
        <v>654</v>
      </c>
      <c r="H12" s="125">
        <v>80.44</v>
      </c>
      <c r="I12" s="72">
        <v>159</v>
      </c>
      <c r="J12" s="125">
        <v>19.559999999999999</v>
      </c>
      <c r="K12" s="72">
        <v>0</v>
      </c>
      <c r="L12" s="125">
        <v>0</v>
      </c>
      <c r="M12" s="72">
        <v>0</v>
      </c>
      <c r="N12" s="125">
        <v>0</v>
      </c>
      <c r="O12" s="72">
        <v>0</v>
      </c>
      <c r="P12" s="125">
        <v>0</v>
      </c>
    </row>
    <row r="13" spans="1:16">
      <c r="B13" s="169" t="s">
        <v>92</v>
      </c>
      <c r="C13" s="72">
        <v>35463</v>
      </c>
      <c r="D13" s="125">
        <v>100</v>
      </c>
      <c r="E13" s="72">
        <v>18508</v>
      </c>
      <c r="F13" s="125">
        <v>52.19</v>
      </c>
      <c r="G13" s="72">
        <v>6156</v>
      </c>
      <c r="H13" s="125">
        <v>17.36</v>
      </c>
      <c r="I13" s="72">
        <v>4429</v>
      </c>
      <c r="J13" s="125">
        <v>12.49</v>
      </c>
      <c r="K13" s="72">
        <v>6085</v>
      </c>
      <c r="L13" s="125">
        <v>17.16</v>
      </c>
      <c r="M13" s="72">
        <v>285</v>
      </c>
      <c r="N13" s="125">
        <v>0.8</v>
      </c>
      <c r="O13" s="72">
        <v>0</v>
      </c>
      <c r="P13" s="125">
        <v>0</v>
      </c>
    </row>
    <row r="14" spans="1:16">
      <c r="B14" s="169" t="s">
        <v>93</v>
      </c>
      <c r="C14" s="72">
        <v>687</v>
      </c>
      <c r="D14" s="125">
        <v>100</v>
      </c>
      <c r="E14" s="72">
        <v>0</v>
      </c>
      <c r="F14" s="125">
        <v>0</v>
      </c>
      <c r="G14" s="72">
        <v>462</v>
      </c>
      <c r="H14" s="125">
        <v>67.25</v>
      </c>
      <c r="I14" s="72">
        <v>5</v>
      </c>
      <c r="J14" s="125">
        <v>0.73</v>
      </c>
      <c r="K14" s="72">
        <v>220</v>
      </c>
      <c r="L14" s="125">
        <v>32.020000000000003</v>
      </c>
      <c r="M14" s="72">
        <v>0</v>
      </c>
      <c r="N14" s="125">
        <v>0</v>
      </c>
      <c r="O14" s="72">
        <v>0</v>
      </c>
      <c r="P14" s="125">
        <v>0</v>
      </c>
    </row>
    <row r="15" spans="1:16">
      <c r="B15" s="169" t="s">
        <v>94</v>
      </c>
      <c r="C15" s="72">
        <v>46144</v>
      </c>
      <c r="D15" s="125">
        <v>100</v>
      </c>
      <c r="E15" s="72">
        <v>5870</v>
      </c>
      <c r="F15" s="125">
        <v>12.72</v>
      </c>
      <c r="G15" s="72">
        <v>22442</v>
      </c>
      <c r="H15" s="125">
        <v>48.63</v>
      </c>
      <c r="I15" s="72">
        <v>12008</v>
      </c>
      <c r="J15" s="125">
        <v>26.02</v>
      </c>
      <c r="K15" s="72">
        <v>5824</v>
      </c>
      <c r="L15" s="125">
        <v>12.62</v>
      </c>
      <c r="M15" s="72">
        <v>0</v>
      </c>
      <c r="N15" s="125">
        <v>0</v>
      </c>
      <c r="O15" s="72">
        <v>0</v>
      </c>
      <c r="P15" s="125">
        <v>0</v>
      </c>
    </row>
    <row r="16" spans="1:16">
      <c r="B16" s="169" t="s">
        <v>95</v>
      </c>
      <c r="C16" s="72">
        <v>12549</v>
      </c>
      <c r="D16" s="125">
        <v>100</v>
      </c>
      <c r="E16" s="72">
        <v>1412</v>
      </c>
      <c r="F16" s="125">
        <v>11.25</v>
      </c>
      <c r="G16" s="72">
        <v>8616</v>
      </c>
      <c r="H16" s="125">
        <v>68.66</v>
      </c>
      <c r="I16" s="72">
        <v>547</v>
      </c>
      <c r="J16" s="125">
        <v>4.3600000000000003</v>
      </c>
      <c r="K16" s="72">
        <v>1974</v>
      </c>
      <c r="L16" s="125">
        <v>15.73</v>
      </c>
      <c r="M16" s="72">
        <v>0</v>
      </c>
      <c r="N16" s="125">
        <v>0</v>
      </c>
      <c r="O16" s="72">
        <v>0</v>
      </c>
      <c r="P16" s="125">
        <v>0</v>
      </c>
    </row>
    <row r="17" spans="2:16">
      <c r="B17" s="169" t="s">
        <v>96</v>
      </c>
      <c r="C17" s="72">
        <v>22931</v>
      </c>
      <c r="D17" s="125">
        <v>100</v>
      </c>
      <c r="E17" s="72">
        <v>5270</v>
      </c>
      <c r="F17" s="125">
        <v>22.98</v>
      </c>
      <c r="G17" s="72">
        <v>15021</v>
      </c>
      <c r="H17" s="125">
        <v>65.510000000000005</v>
      </c>
      <c r="I17" s="72">
        <v>2640</v>
      </c>
      <c r="J17" s="125">
        <v>11.51</v>
      </c>
      <c r="K17" s="72">
        <v>0</v>
      </c>
      <c r="L17" s="125">
        <v>0</v>
      </c>
      <c r="M17" s="72">
        <v>0</v>
      </c>
      <c r="N17" s="125">
        <v>0</v>
      </c>
      <c r="O17" s="72">
        <v>0</v>
      </c>
      <c r="P17" s="125">
        <v>0</v>
      </c>
    </row>
    <row r="18" spans="2:16">
      <c r="B18" s="169" t="s">
        <v>97</v>
      </c>
      <c r="C18" s="72">
        <v>28415</v>
      </c>
      <c r="D18" s="125">
        <v>100</v>
      </c>
      <c r="E18" s="72">
        <v>15265</v>
      </c>
      <c r="F18" s="125">
        <v>53.72</v>
      </c>
      <c r="G18" s="72">
        <v>8792</v>
      </c>
      <c r="H18" s="125">
        <v>30.94</v>
      </c>
      <c r="I18" s="72">
        <v>977</v>
      </c>
      <c r="J18" s="125">
        <v>3.44</v>
      </c>
      <c r="K18" s="72">
        <v>3381</v>
      </c>
      <c r="L18" s="125">
        <v>11.9</v>
      </c>
      <c r="M18" s="72">
        <v>0</v>
      </c>
      <c r="N18" s="125">
        <v>0</v>
      </c>
      <c r="O18" s="72">
        <v>0</v>
      </c>
      <c r="P18" s="125">
        <v>0</v>
      </c>
    </row>
    <row r="19" spans="2:16">
      <c r="B19" s="169" t="s">
        <v>98</v>
      </c>
      <c r="C19" s="72">
        <v>19862</v>
      </c>
      <c r="D19" s="125">
        <v>100</v>
      </c>
      <c r="E19" s="72">
        <v>13779</v>
      </c>
      <c r="F19" s="125">
        <v>69.37</v>
      </c>
      <c r="G19" s="72">
        <v>3312</v>
      </c>
      <c r="H19" s="125">
        <v>16.68</v>
      </c>
      <c r="I19" s="72">
        <v>994</v>
      </c>
      <c r="J19" s="125">
        <v>5</v>
      </c>
      <c r="K19" s="72">
        <v>1777</v>
      </c>
      <c r="L19" s="125">
        <v>8.9499999999999993</v>
      </c>
      <c r="M19" s="72">
        <v>0</v>
      </c>
      <c r="N19" s="125">
        <v>0</v>
      </c>
      <c r="O19" s="72">
        <v>0</v>
      </c>
      <c r="P19" s="125">
        <v>0</v>
      </c>
    </row>
    <row r="20" spans="2:16">
      <c r="B20" s="169" t="s">
        <v>99</v>
      </c>
      <c r="C20" s="72">
        <v>21157</v>
      </c>
      <c r="D20" s="125">
        <v>100</v>
      </c>
      <c r="E20" s="72">
        <v>6108</v>
      </c>
      <c r="F20" s="125">
        <v>28.87</v>
      </c>
      <c r="G20" s="72">
        <v>8414</v>
      </c>
      <c r="H20" s="125">
        <v>39.770000000000003</v>
      </c>
      <c r="I20" s="72">
        <v>3856</v>
      </c>
      <c r="J20" s="125">
        <v>18.23</v>
      </c>
      <c r="K20" s="72">
        <v>2779</v>
      </c>
      <c r="L20" s="125">
        <v>13.14</v>
      </c>
      <c r="M20" s="72">
        <v>0</v>
      </c>
      <c r="N20" s="125">
        <v>0</v>
      </c>
      <c r="O20" s="72">
        <v>0</v>
      </c>
      <c r="P20" s="125">
        <v>0</v>
      </c>
    </row>
    <row r="21" spans="2:16">
      <c r="B21" s="169" t="s">
        <v>100</v>
      </c>
      <c r="C21" s="72">
        <v>32109</v>
      </c>
      <c r="D21" s="125">
        <v>100</v>
      </c>
      <c r="E21" s="72">
        <v>3892</v>
      </c>
      <c r="F21" s="125">
        <v>12.12</v>
      </c>
      <c r="G21" s="72">
        <v>16834</v>
      </c>
      <c r="H21" s="125">
        <v>52.43</v>
      </c>
      <c r="I21" s="72">
        <v>2560</v>
      </c>
      <c r="J21" s="125">
        <v>7.97</v>
      </c>
      <c r="K21" s="72">
        <v>8823</v>
      </c>
      <c r="L21" s="125">
        <v>27.48</v>
      </c>
      <c r="M21" s="72">
        <v>0</v>
      </c>
      <c r="N21" s="125">
        <v>0</v>
      </c>
      <c r="O21" s="72">
        <v>0</v>
      </c>
      <c r="P21" s="125">
        <v>0</v>
      </c>
    </row>
    <row r="22" spans="2:16">
      <c r="B22" s="169" t="s">
        <v>101</v>
      </c>
      <c r="C22" s="72">
        <v>1701</v>
      </c>
      <c r="D22" s="125">
        <v>100</v>
      </c>
      <c r="E22" s="72">
        <v>2</v>
      </c>
      <c r="F22" s="125">
        <v>0.12</v>
      </c>
      <c r="G22" s="72">
        <v>919</v>
      </c>
      <c r="H22" s="125">
        <v>54.03</v>
      </c>
      <c r="I22" s="72">
        <v>312</v>
      </c>
      <c r="J22" s="125">
        <v>18.34</v>
      </c>
      <c r="K22" s="72">
        <v>468</v>
      </c>
      <c r="L22" s="125">
        <v>27.51</v>
      </c>
      <c r="M22" s="72">
        <v>0</v>
      </c>
      <c r="N22" s="125">
        <v>0</v>
      </c>
      <c r="O22" s="72">
        <v>0</v>
      </c>
      <c r="P22" s="125">
        <v>0</v>
      </c>
    </row>
    <row r="23" spans="2:16">
      <c r="B23" s="169" t="s">
        <v>102</v>
      </c>
      <c r="C23" s="72">
        <v>3036</v>
      </c>
      <c r="D23" s="125">
        <v>100</v>
      </c>
      <c r="E23" s="72">
        <v>1636</v>
      </c>
      <c r="F23" s="125">
        <v>53.89</v>
      </c>
      <c r="G23" s="72">
        <v>863</v>
      </c>
      <c r="H23" s="125">
        <v>28.43</v>
      </c>
      <c r="I23" s="72">
        <v>398</v>
      </c>
      <c r="J23" s="125">
        <v>13.11</v>
      </c>
      <c r="K23" s="72">
        <v>139</v>
      </c>
      <c r="L23" s="125">
        <v>4.58</v>
      </c>
      <c r="M23" s="72">
        <v>0</v>
      </c>
      <c r="N23" s="125">
        <v>0</v>
      </c>
      <c r="O23" s="72">
        <v>0</v>
      </c>
      <c r="P23" s="125">
        <v>0</v>
      </c>
    </row>
    <row r="24" spans="2:16">
      <c r="B24" s="169" t="s">
        <v>103</v>
      </c>
      <c r="C24" s="72">
        <v>1349</v>
      </c>
      <c r="D24" s="125">
        <v>100</v>
      </c>
      <c r="E24" s="72">
        <v>0</v>
      </c>
      <c r="F24" s="125">
        <v>0</v>
      </c>
      <c r="G24" s="72">
        <v>1340</v>
      </c>
      <c r="H24" s="125">
        <v>99.33</v>
      </c>
      <c r="I24" s="72">
        <v>9</v>
      </c>
      <c r="J24" s="125">
        <v>0.67</v>
      </c>
      <c r="K24" s="72">
        <v>0</v>
      </c>
      <c r="L24" s="125">
        <v>0</v>
      </c>
      <c r="M24" s="72">
        <v>0</v>
      </c>
      <c r="N24" s="125">
        <v>0</v>
      </c>
      <c r="O24" s="72">
        <v>0</v>
      </c>
      <c r="P24" s="125">
        <v>0</v>
      </c>
    </row>
    <row r="25" spans="2:16">
      <c r="B25" s="169" t="s">
        <v>104</v>
      </c>
      <c r="C25" s="72">
        <v>992</v>
      </c>
      <c r="D25" s="125">
        <v>100</v>
      </c>
      <c r="E25" s="72">
        <v>0</v>
      </c>
      <c r="F25" s="125">
        <v>0</v>
      </c>
      <c r="G25" s="72">
        <v>915</v>
      </c>
      <c r="H25" s="125">
        <v>92.24</v>
      </c>
      <c r="I25" s="72">
        <v>77</v>
      </c>
      <c r="J25" s="125">
        <v>7.76</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6</v>
      </c>
      <c r="D27" s="126">
        <v>100</v>
      </c>
      <c r="E27" s="87">
        <v>3</v>
      </c>
      <c r="F27" s="126">
        <v>50</v>
      </c>
      <c r="G27" s="87">
        <v>3</v>
      </c>
      <c r="H27" s="126">
        <v>50</v>
      </c>
      <c r="I27" s="87">
        <v>0</v>
      </c>
      <c r="J27" s="126">
        <v>0</v>
      </c>
      <c r="K27" s="87">
        <v>0</v>
      </c>
      <c r="L27" s="126">
        <v>0</v>
      </c>
      <c r="M27" s="87">
        <v>0</v>
      </c>
      <c r="N27" s="126">
        <v>0</v>
      </c>
      <c r="O27" s="87">
        <v>0</v>
      </c>
      <c r="P27" s="126">
        <v>0</v>
      </c>
    </row>
    <row r="28" spans="2:16" ht="8" customHeight="1"/>
    <row r="29" spans="2:16">
      <c r="B29" s="31" t="s">
        <v>49</v>
      </c>
      <c r="C29" s="60">
        <v>247566</v>
      </c>
      <c r="D29" s="137">
        <v>100</v>
      </c>
      <c r="E29" s="60">
        <v>72065</v>
      </c>
      <c r="F29" s="137">
        <v>29.11</v>
      </c>
      <c r="G29" s="60">
        <v>109767</v>
      </c>
      <c r="H29" s="137">
        <v>44.34</v>
      </c>
      <c r="I29" s="60">
        <v>32468</v>
      </c>
      <c r="J29" s="137">
        <v>13.11</v>
      </c>
      <c r="K29" s="60">
        <v>32644</v>
      </c>
      <c r="L29" s="137">
        <v>13.19</v>
      </c>
      <c r="M29" s="60">
        <v>622</v>
      </c>
      <c r="N29" s="137">
        <v>0.25</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270</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1985</v>
      </c>
      <c r="D9" s="124">
        <v>100</v>
      </c>
      <c r="E9" s="95">
        <v>0</v>
      </c>
      <c r="F9" s="124">
        <v>0</v>
      </c>
      <c r="G9" s="95">
        <v>1887</v>
      </c>
      <c r="H9" s="124">
        <v>95.06</v>
      </c>
      <c r="I9" s="95">
        <v>91</v>
      </c>
      <c r="J9" s="124">
        <v>4.58</v>
      </c>
      <c r="K9" s="95">
        <v>7</v>
      </c>
      <c r="L9" s="124">
        <v>0.35</v>
      </c>
      <c r="M9" s="95">
        <v>0</v>
      </c>
      <c r="N9" s="124">
        <v>0</v>
      </c>
      <c r="O9" s="95">
        <v>0</v>
      </c>
      <c r="P9" s="124">
        <v>0</v>
      </c>
    </row>
    <row r="10" spans="1:16">
      <c r="B10" s="169" t="s">
        <v>89</v>
      </c>
      <c r="C10" s="72">
        <v>4983</v>
      </c>
      <c r="D10" s="125">
        <v>100</v>
      </c>
      <c r="E10" s="72">
        <v>0</v>
      </c>
      <c r="F10" s="125">
        <v>0</v>
      </c>
      <c r="G10" s="72">
        <v>4654</v>
      </c>
      <c r="H10" s="125">
        <v>93.4</v>
      </c>
      <c r="I10" s="72">
        <v>329</v>
      </c>
      <c r="J10" s="125">
        <v>6.6</v>
      </c>
      <c r="K10" s="72">
        <v>0</v>
      </c>
      <c r="L10" s="125">
        <v>0</v>
      </c>
      <c r="M10" s="72">
        <v>0</v>
      </c>
      <c r="N10" s="125">
        <v>0</v>
      </c>
      <c r="O10" s="72">
        <v>0</v>
      </c>
      <c r="P10" s="125">
        <v>0</v>
      </c>
    </row>
    <row r="11" spans="1:16">
      <c r="B11" s="169" t="s">
        <v>90</v>
      </c>
      <c r="C11" s="72">
        <v>1523</v>
      </c>
      <c r="D11" s="125">
        <v>100</v>
      </c>
      <c r="E11" s="72">
        <v>64</v>
      </c>
      <c r="F11" s="125">
        <v>4.2</v>
      </c>
      <c r="G11" s="72">
        <v>1297</v>
      </c>
      <c r="H11" s="125">
        <v>85.16</v>
      </c>
      <c r="I11" s="72">
        <v>132</v>
      </c>
      <c r="J11" s="125">
        <v>8.67</v>
      </c>
      <c r="K11" s="72">
        <v>2</v>
      </c>
      <c r="L11" s="125">
        <v>0.13</v>
      </c>
      <c r="M11" s="72">
        <v>28</v>
      </c>
      <c r="N11" s="125">
        <v>1.84</v>
      </c>
      <c r="O11" s="72">
        <v>0</v>
      </c>
      <c r="P11" s="125">
        <v>0</v>
      </c>
    </row>
    <row r="12" spans="1:16">
      <c r="B12" s="169" t="s">
        <v>91</v>
      </c>
      <c r="C12" s="72">
        <v>415</v>
      </c>
      <c r="D12" s="125">
        <v>100</v>
      </c>
      <c r="E12" s="72">
        <v>0</v>
      </c>
      <c r="F12" s="125">
        <v>0</v>
      </c>
      <c r="G12" s="72">
        <v>370</v>
      </c>
      <c r="H12" s="125">
        <v>89.16</v>
      </c>
      <c r="I12" s="72">
        <v>45</v>
      </c>
      <c r="J12" s="125">
        <v>10.84</v>
      </c>
      <c r="K12" s="72">
        <v>0</v>
      </c>
      <c r="L12" s="125">
        <v>0</v>
      </c>
      <c r="M12" s="72">
        <v>0</v>
      </c>
      <c r="N12" s="125">
        <v>0</v>
      </c>
      <c r="O12" s="72">
        <v>0</v>
      </c>
      <c r="P12" s="125">
        <v>0</v>
      </c>
    </row>
    <row r="13" spans="1:16">
      <c r="B13" s="169" t="s">
        <v>92</v>
      </c>
      <c r="C13" s="72">
        <v>10612</v>
      </c>
      <c r="D13" s="125">
        <v>100</v>
      </c>
      <c r="E13" s="72">
        <v>4947</v>
      </c>
      <c r="F13" s="125">
        <v>46.62</v>
      </c>
      <c r="G13" s="72">
        <v>3455</v>
      </c>
      <c r="H13" s="125">
        <v>32.56</v>
      </c>
      <c r="I13" s="72">
        <v>852</v>
      </c>
      <c r="J13" s="125">
        <v>8.0299999999999994</v>
      </c>
      <c r="K13" s="72">
        <v>1314</v>
      </c>
      <c r="L13" s="125">
        <v>12.38</v>
      </c>
      <c r="M13" s="72">
        <v>44</v>
      </c>
      <c r="N13" s="125">
        <v>0.41</v>
      </c>
      <c r="O13" s="72">
        <v>0</v>
      </c>
      <c r="P13" s="125">
        <v>0</v>
      </c>
    </row>
    <row r="14" spans="1:16">
      <c r="B14" s="169" t="s">
        <v>93</v>
      </c>
      <c r="C14" s="72">
        <v>302</v>
      </c>
      <c r="D14" s="125">
        <v>100</v>
      </c>
      <c r="E14" s="72">
        <v>0</v>
      </c>
      <c r="F14" s="125">
        <v>0</v>
      </c>
      <c r="G14" s="72">
        <v>218</v>
      </c>
      <c r="H14" s="125">
        <v>72.19</v>
      </c>
      <c r="I14" s="72">
        <v>1</v>
      </c>
      <c r="J14" s="125">
        <v>0.33</v>
      </c>
      <c r="K14" s="72">
        <v>83</v>
      </c>
      <c r="L14" s="125">
        <v>27.48</v>
      </c>
      <c r="M14" s="72">
        <v>0</v>
      </c>
      <c r="N14" s="125">
        <v>0</v>
      </c>
      <c r="O14" s="72">
        <v>0</v>
      </c>
      <c r="P14" s="125">
        <v>0</v>
      </c>
    </row>
    <row r="15" spans="1:16">
      <c r="B15" s="169" t="s">
        <v>94</v>
      </c>
      <c r="C15" s="72">
        <v>15879</v>
      </c>
      <c r="D15" s="125">
        <v>100</v>
      </c>
      <c r="E15" s="72">
        <v>982</v>
      </c>
      <c r="F15" s="125">
        <v>6.18</v>
      </c>
      <c r="G15" s="72">
        <v>12024</v>
      </c>
      <c r="H15" s="125">
        <v>75.72</v>
      </c>
      <c r="I15" s="72">
        <v>1234</v>
      </c>
      <c r="J15" s="125">
        <v>7.77</v>
      </c>
      <c r="K15" s="72">
        <v>1639</v>
      </c>
      <c r="L15" s="125">
        <v>10.32</v>
      </c>
      <c r="M15" s="72">
        <v>0</v>
      </c>
      <c r="N15" s="125">
        <v>0</v>
      </c>
      <c r="O15" s="72">
        <v>0</v>
      </c>
      <c r="P15" s="125">
        <v>0</v>
      </c>
    </row>
    <row r="16" spans="1:16">
      <c r="B16" s="169" t="s">
        <v>95</v>
      </c>
      <c r="C16" s="72">
        <v>4316</v>
      </c>
      <c r="D16" s="125">
        <v>100</v>
      </c>
      <c r="E16" s="72">
        <v>229</v>
      </c>
      <c r="F16" s="125">
        <v>5.31</v>
      </c>
      <c r="G16" s="72">
        <v>3460</v>
      </c>
      <c r="H16" s="125">
        <v>80.17</v>
      </c>
      <c r="I16" s="72">
        <v>153</v>
      </c>
      <c r="J16" s="125">
        <v>3.54</v>
      </c>
      <c r="K16" s="72">
        <v>474</v>
      </c>
      <c r="L16" s="125">
        <v>10.98</v>
      </c>
      <c r="M16" s="72">
        <v>0</v>
      </c>
      <c r="N16" s="125">
        <v>0</v>
      </c>
      <c r="O16" s="72">
        <v>0</v>
      </c>
      <c r="P16" s="125">
        <v>0</v>
      </c>
    </row>
    <row r="17" spans="2:16">
      <c r="B17" s="169" t="s">
        <v>96</v>
      </c>
      <c r="C17" s="72">
        <v>6820</v>
      </c>
      <c r="D17" s="125">
        <v>100</v>
      </c>
      <c r="E17" s="72">
        <v>560</v>
      </c>
      <c r="F17" s="125">
        <v>8.2100000000000009</v>
      </c>
      <c r="G17" s="72">
        <v>5878</v>
      </c>
      <c r="H17" s="125">
        <v>86.19</v>
      </c>
      <c r="I17" s="72">
        <v>382</v>
      </c>
      <c r="J17" s="125">
        <v>5.6</v>
      </c>
      <c r="K17" s="72">
        <v>0</v>
      </c>
      <c r="L17" s="125">
        <v>0</v>
      </c>
      <c r="M17" s="72">
        <v>0</v>
      </c>
      <c r="N17" s="125">
        <v>0</v>
      </c>
      <c r="O17" s="72">
        <v>0</v>
      </c>
      <c r="P17" s="125">
        <v>0</v>
      </c>
    </row>
    <row r="18" spans="2:16">
      <c r="B18" s="169" t="s">
        <v>97</v>
      </c>
      <c r="C18" s="72">
        <v>8359</v>
      </c>
      <c r="D18" s="125">
        <v>100</v>
      </c>
      <c r="E18" s="72">
        <v>3277</v>
      </c>
      <c r="F18" s="125">
        <v>39.200000000000003</v>
      </c>
      <c r="G18" s="72">
        <v>3336</v>
      </c>
      <c r="H18" s="125">
        <v>39.909999999999997</v>
      </c>
      <c r="I18" s="72">
        <v>562</v>
      </c>
      <c r="J18" s="125">
        <v>6.72</v>
      </c>
      <c r="K18" s="72">
        <v>1184</v>
      </c>
      <c r="L18" s="125">
        <v>14.16</v>
      </c>
      <c r="M18" s="72">
        <v>0</v>
      </c>
      <c r="N18" s="125">
        <v>0</v>
      </c>
      <c r="O18" s="72">
        <v>0</v>
      </c>
      <c r="P18" s="125">
        <v>0</v>
      </c>
    </row>
    <row r="19" spans="2:16">
      <c r="B19" s="169" t="s">
        <v>98</v>
      </c>
      <c r="C19" s="72">
        <v>5910</v>
      </c>
      <c r="D19" s="125">
        <v>100</v>
      </c>
      <c r="E19" s="72">
        <v>3405</v>
      </c>
      <c r="F19" s="125">
        <v>57.61</v>
      </c>
      <c r="G19" s="72">
        <v>1827</v>
      </c>
      <c r="H19" s="125">
        <v>30.91</v>
      </c>
      <c r="I19" s="72">
        <v>334</v>
      </c>
      <c r="J19" s="125">
        <v>5.65</v>
      </c>
      <c r="K19" s="72">
        <v>344</v>
      </c>
      <c r="L19" s="125">
        <v>5.82</v>
      </c>
      <c r="M19" s="72">
        <v>0</v>
      </c>
      <c r="N19" s="125">
        <v>0</v>
      </c>
      <c r="O19" s="72">
        <v>0</v>
      </c>
      <c r="P19" s="125">
        <v>0</v>
      </c>
    </row>
    <row r="20" spans="2:16">
      <c r="B20" s="169" t="s">
        <v>99</v>
      </c>
      <c r="C20" s="72">
        <v>6911</v>
      </c>
      <c r="D20" s="125">
        <v>100</v>
      </c>
      <c r="E20" s="72">
        <v>922</v>
      </c>
      <c r="F20" s="125">
        <v>13.34</v>
      </c>
      <c r="G20" s="72">
        <v>4635</v>
      </c>
      <c r="H20" s="125">
        <v>67.069999999999993</v>
      </c>
      <c r="I20" s="72">
        <v>1087</v>
      </c>
      <c r="J20" s="125">
        <v>15.73</v>
      </c>
      <c r="K20" s="72">
        <v>267</v>
      </c>
      <c r="L20" s="125">
        <v>3.86</v>
      </c>
      <c r="M20" s="72">
        <v>0</v>
      </c>
      <c r="N20" s="125">
        <v>0</v>
      </c>
      <c r="O20" s="72">
        <v>0</v>
      </c>
      <c r="P20" s="125">
        <v>0</v>
      </c>
    </row>
    <row r="21" spans="2:16">
      <c r="B21" s="169" t="s">
        <v>100</v>
      </c>
      <c r="C21" s="72">
        <v>14481</v>
      </c>
      <c r="D21" s="125">
        <v>100</v>
      </c>
      <c r="E21" s="72">
        <v>1516</v>
      </c>
      <c r="F21" s="125">
        <v>10.47</v>
      </c>
      <c r="G21" s="72">
        <v>9705</v>
      </c>
      <c r="H21" s="125">
        <v>67.02</v>
      </c>
      <c r="I21" s="72">
        <v>1175</v>
      </c>
      <c r="J21" s="125">
        <v>8.11</v>
      </c>
      <c r="K21" s="72">
        <v>2085</v>
      </c>
      <c r="L21" s="125">
        <v>14.4</v>
      </c>
      <c r="M21" s="72">
        <v>0</v>
      </c>
      <c r="N21" s="125">
        <v>0</v>
      </c>
      <c r="O21" s="72">
        <v>0</v>
      </c>
      <c r="P21" s="125">
        <v>0</v>
      </c>
    </row>
    <row r="22" spans="2:16">
      <c r="B22" s="169" t="s">
        <v>101</v>
      </c>
      <c r="C22" s="72">
        <v>966</v>
      </c>
      <c r="D22" s="125">
        <v>100</v>
      </c>
      <c r="E22" s="72">
        <v>2</v>
      </c>
      <c r="F22" s="125">
        <v>0.21</v>
      </c>
      <c r="G22" s="72">
        <v>683</v>
      </c>
      <c r="H22" s="125">
        <v>70.7</v>
      </c>
      <c r="I22" s="72">
        <v>115</v>
      </c>
      <c r="J22" s="125">
        <v>11.9</v>
      </c>
      <c r="K22" s="72">
        <v>166</v>
      </c>
      <c r="L22" s="125">
        <v>17.18</v>
      </c>
      <c r="M22" s="72">
        <v>0</v>
      </c>
      <c r="N22" s="125">
        <v>0</v>
      </c>
      <c r="O22" s="72">
        <v>0</v>
      </c>
      <c r="P22" s="125">
        <v>0</v>
      </c>
    </row>
    <row r="23" spans="2:16">
      <c r="B23" s="169" t="s">
        <v>102</v>
      </c>
      <c r="C23" s="72">
        <v>704</v>
      </c>
      <c r="D23" s="125">
        <v>100</v>
      </c>
      <c r="E23" s="72">
        <v>432</v>
      </c>
      <c r="F23" s="125">
        <v>61.36</v>
      </c>
      <c r="G23" s="72">
        <v>233</v>
      </c>
      <c r="H23" s="125">
        <v>33.1</v>
      </c>
      <c r="I23" s="72">
        <v>38</v>
      </c>
      <c r="J23" s="125">
        <v>5.4</v>
      </c>
      <c r="K23" s="72">
        <v>1</v>
      </c>
      <c r="L23" s="125">
        <v>0.14000000000000001</v>
      </c>
      <c r="M23" s="72">
        <v>0</v>
      </c>
      <c r="N23" s="125">
        <v>0</v>
      </c>
      <c r="O23" s="72">
        <v>0</v>
      </c>
      <c r="P23" s="125">
        <v>0</v>
      </c>
    </row>
    <row r="24" spans="2:16">
      <c r="B24" s="169" t="s">
        <v>103</v>
      </c>
      <c r="C24" s="72">
        <v>642</v>
      </c>
      <c r="D24" s="125">
        <v>100</v>
      </c>
      <c r="E24" s="72">
        <v>0</v>
      </c>
      <c r="F24" s="125">
        <v>0</v>
      </c>
      <c r="G24" s="72">
        <v>639</v>
      </c>
      <c r="H24" s="125">
        <v>99.53</v>
      </c>
      <c r="I24" s="72">
        <v>3</v>
      </c>
      <c r="J24" s="125">
        <v>0.47</v>
      </c>
      <c r="K24" s="72">
        <v>0</v>
      </c>
      <c r="L24" s="125">
        <v>0</v>
      </c>
      <c r="M24" s="72">
        <v>0</v>
      </c>
      <c r="N24" s="125">
        <v>0</v>
      </c>
      <c r="O24" s="72">
        <v>0</v>
      </c>
      <c r="P24" s="125">
        <v>0</v>
      </c>
    </row>
    <row r="25" spans="2:16">
      <c r="B25" s="169" t="s">
        <v>104</v>
      </c>
      <c r="C25" s="72">
        <v>404</v>
      </c>
      <c r="D25" s="125">
        <v>100</v>
      </c>
      <c r="E25" s="72">
        <v>0</v>
      </c>
      <c r="F25" s="125">
        <v>0</v>
      </c>
      <c r="G25" s="72">
        <v>397</v>
      </c>
      <c r="H25" s="125">
        <v>98.27</v>
      </c>
      <c r="I25" s="72">
        <v>7</v>
      </c>
      <c r="J25" s="125">
        <v>1.73</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1</v>
      </c>
      <c r="D27" s="126">
        <v>100</v>
      </c>
      <c r="E27" s="87">
        <v>0</v>
      </c>
      <c r="F27" s="126">
        <v>0</v>
      </c>
      <c r="G27" s="87">
        <v>1</v>
      </c>
      <c r="H27" s="126">
        <v>100</v>
      </c>
      <c r="I27" s="87">
        <v>0</v>
      </c>
      <c r="J27" s="126">
        <v>0</v>
      </c>
      <c r="K27" s="87">
        <v>0</v>
      </c>
      <c r="L27" s="126">
        <v>0</v>
      </c>
      <c r="M27" s="87">
        <v>0</v>
      </c>
      <c r="N27" s="126">
        <v>0</v>
      </c>
      <c r="O27" s="87">
        <v>0</v>
      </c>
      <c r="P27" s="126">
        <v>0</v>
      </c>
    </row>
    <row r="28" spans="2:16" ht="8" customHeight="1"/>
    <row r="29" spans="2:16">
      <c r="B29" s="31" t="s">
        <v>49</v>
      </c>
      <c r="C29" s="60">
        <v>85213</v>
      </c>
      <c r="D29" s="137">
        <v>100</v>
      </c>
      <c r="E29" s="60">
        <v>16336</v>
      </c>
      <c r="F29" s="137">
        <v>19.170000000000002</v>
      </c>
      <c r="G29" s="60">
        <v>54699</v>
      </c>
      <c r="H29" s="137">
        <v>64.19</v>
      </c>
      <c r="I29" s="60">
        <v>6540</v>
      </c>
      <c r="J29" s="137">
        <v>7.67</v>
      </c>
      <c r="K29" s="60">
        <v>7566</v>
      </c>
      <c r="L29" s="137">
        <v>8.8800000000000008</v>
      </c>
      <c r="M29" s="60">
        <v>72</v>
      </c>
      <c r="N29" s="137">
        <v>0.08</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271</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1892</v>
      </c>
      <c r="D9" s="124">
        <v>100</v>
      </c>
      <c r="E9" s="95">
        <v>0</v>
      </c>
      <c r="F9" s="124">
        <v>0</v>
      </c>
      <c r="G9" s="95">
        <v>1752</v>
      </c>
      <c r="H9" s="124">
        <v>92.6</v>
      </c>
      <c r="I9" s="95">
        <v>138</v>
      </c>
      <c r="J9" s="124">
        <v>7.29</v>
      </c>
      <c r="K9" s="95">
        <v>2</v>
      </c>
      <c r="L9" s="124">
        <v>0.11</v>
      </c>
      <c r="M9" s="95">
        <v>0</v>
      </c>
      <c r="N9" s="124">
        <v>0</v>
      </c>
      <c r="O9" s="95">
        <v>0</v>
      </c>
      <c r="P9" s="124">
        <v>0</v>
      </c>
    </row>
    <row r="10" spans="1:16">
      <c r="B10" s="169" t="s">
        <v>89</v>
      </c>
      <c r="C10" s="72">
        <v>4239</v>
      </c>
      <c r="D10" s="125">
        <v>100</v>
      </c>
      <c r="E10" s="72">
        <v>0</v>
      </c>
      <c r="F10" s="125">
        <v>0</v>
      </c>
      <c r="G10" s="72">
        <v>3872</v>
      </c>
      <c r="H10" s="125">
        <v>91.34</v>
      </c>
      <c r="I10" s="72">
        <v>367</v>
      </c>
      <c r="J10" s="125">
        <v>8.66</v>
      </c>
      <c r="K10" s="72">
        <v>0</v>
      </c>
      <c r="L10" s="125">
        <v>0</v>
      </c>
      <c r="M10" s="72">
        <v>0</v>
      </c>
      <c r="N10" s="125">
        <v>0</v>
      </c>
      <c r="O10" s="72">
        <v>0</v>
      </c>
      <c r="P10" s="125">
        <v>0</v>
      </c>
    </row>
    <row r="11" spans="1:16">
      <c r="B11" s="169" t="s">
        <v>90</v>
      </c>
      <c r="C11" s="72">
        <v>1898</v>
      </c>
      <c r="D11" s="125">
        <v>100</v>
      </c>
      <c r="E11" s="72">
        <v>107</v>
      </c>
      <c r="F11" s="125">
        <v>5.64</v>
      </c>
      <c r="G11" s="72">
        <v>1503</v>
      </c>
      <c r="H11" s="125">
        <v>79.19</v>
      </c>
      <c r="I11" s="72">
        <v>217</v>
      </c>
      <c r="J11" s="125">
        <v>11.43</v>
      </c>
      <c r="K11" s="72">
        <v>1</v>
      </c>
      <c r="L11" s="125">
        <v>0.05</v>
      </c>
      <c r="M11" s="72">
        <v>70</v>
      </c>
      <c r="N11" s="125">
        <v>3.69</v>
      </c>
      <c r="O11" s="72">
        <v>0</v>
      </c>
      <c r="P11" s="125">
        <v>0</v>
      </c>
    </row>
    <row r="12" spans="1:16">
      <c r="B12" s="169" t="s">
        <v>91</v>
      </c>
      <c r="C12" s="72">
        <v>350</v>
      </c>
      <c r="D12" s="125">
        <v>100</v>
      </c>
      <c r="E12" s="72">
        <v>0</v>
      </c>
      <c r="F12" s="125">
        <v>0</v>
      </c>
      <c r="G12" s="72">
        <v>284</v>
      </c>
      <c r="H12" s="125">
        <v>81.14</v>
      </c>
      <c r="I12" s="72">
        <v>66</v>
      </c>
      <c r="J12" s="125">
        <v>18.86</v>
      </c>
      <c r="K12" s="72">
        <v>0</v>
      </c>
      <c r="L12" s="125">
        <v>0</v>
      </c>
      <c r="M12" s="72">
        <v>0</v>
      </c>
      <c r="N12" s="125">
        <v>0</v>
      </c>
      <c r="O12" s="72">
        <v>0</v>
      </c>
      <c r="P12" s="125">
        <v>0</v>
      </c>
    </row>
    <row r="13" spans="1:16">
      <c r="B13" s="169" t="s">
        <v>92</v>
      </c>
      <c r="C13" s="72">
        <v>12722</v>
      </c>
      <c r="D13" s="125">
        <v>100</v>
      </c>
      <c r="E13" s="72">
        <v>6461</v>
      </c>
      <c r="F13" s="125">
        <v>50.79</v>
      </c>
      <c r="G13" s="72">
        <v>2693</v>
      </c>
      <c r="H13" s="125">
        <v>21.17</v>
      </c>
      <c r="I13" s="72">
        <v>1273</v>
      </c>
      <c r="J13" s="125">
        <v>10.01</v>
      </c>
      <c r="K13" s="72">
        <v>2196</v>
      </c>
      <c r="L13" s="125">
        <v>17.260000000000002</v>
      </c>
      <c r="M13" s="72">
        <v>99</v>
      </c>
      <c r="N13" s="125">
        <v>0.78</v>
      </c>
      <c r="O13" s="72">
        <v>0</v>
      </c>
      <c r="P13" s="125">
        <v>0</v>
      </c>
    </row>
    <row r="14" spans="1:16">
      <c r="B14" s="169" t="s">
        <v>93</v>
      </c>
      <c r="C14" s="72">
        <v>339</v>
      </c>
      <c r="D14" s="125">
        <v>100</v>
      </c>
      <c r="E14" s="72">
        <v>0</v>
      </c>
      <c r="F14" s="125">
        <v>0</v>
      </c>
      <c r="G14" s="72">
        <v>242</v>
      </c>
      <c r="H14" s="125">
        <v>71.39</v>
      </c>
      <c r="I14" s="72">
        <v>3</v>
      </c>
      <c r="J14" s="125">
        <v>0.88</v>
      </c>
      <c r="K14" s="72">
        <v>94</v>
      </c>
      <c r="L14" s="125">
        <v>27.73</v>
      </c>
      <c r="M14" s="72">
        <v>0</v>
      </c>
      <c r="N14" s="125">
        <v>0</v>
      </c>
      <c r="O14" s="72">
        <v>0</v>
      </c>
      <c r="P14" s="125">
        <v>0</v>
      </c>
    </row>
    <row r="15" spans="1:16">
      <c r="B15" s="169" t="s">
        <v>94</v>
      </c>
      <c r="C15" s="72">
        <v>15644</v>
      </c>
      <c r="D15" s="125">
        <v>100</v>
      </c>
      <c r="E15" s="72">
        <v>1591</v>
      </c>
      <c r="F15" s="125">
        <v>10.17</v>
      </c>
      <c r="G15" s="72">
        <v>10418</v>
      </c>
      <c r="H15" s="125">
        <v>66.59</v>
      </c>
      <c r="I15" s="72">
        <v>1514</v>
      </c>
      <c r="J15" s="125">
        <v>9.68</v>
      </c>
      <c r="K15" s="72">
        <v>2121</v>
      </c>
      <c r="L15" s="125">
        <v>13.56</v>
      </c>
      <c r="M15" s="72">
        <v>0</v>
      </c>
      <c r="N15" s="125">
        <v>0</v>
      </c>
      <c r="O15" s="72">
        <v>0</v>
      </c>
      <c r="P15" s="125">
        <v>0</v>
      </c>
    </row>
    <row r="16" spans="1:16">
      <c r="B16" s="169" t="s">
        <v>95</v>
      </c>
      <c r="C16" s="72">
        <v>4628</v>
      </c>
      <c r="D16" s="125">
        <v>100</v>
      </c>
      <c r="E16" s="72">
        <v>418</v>
      </c>
      <c r="F16" s="125">
        <v>9.0299999999999994</v>
      </c>
      <c r="G16" s="72">
        <v>3283</v>
      </c>
      <c r="H16" s="125">
        <v>70.94</v>
      </c>
      <c r="I16" s="72">
        <v>265</v>
      </c>
      <c r="J16" s="125">
        <v>5.73</v>
      </c>
      <c r="K16" s="72">
        <v>662</v>
      </c>
      <c r="L16" s="125">
        <v>14.3</v>
      </c>
      <c r="M16" s="72">
        <v>0</v>
      </c>
      <c r="N16" s="125">
        <v>0</v>
      </c>
      <c r="O16" s="72">
        <v>0</v>
      </c>
      <c r="P16" s="125">
        <v>0</v>
      </c>
    </row>
    <row r="17" spans="2:16">
      <c r="B17" s="169" t="s">
        <v>96</v>
      </c>
      <c r="C17" s="72">
        <v>12124</v>
      </c>
      <c r="D17" s="125">
        <v>100</v>
      </c>
      <c r="E17" s="72">
        <v>1581</v>
      </c>
      <c r="F17" s="125">
        <v>13.04</v>
      </c>
      <c r="G17" s="72">
        <v>9136</v>
      </c>
      <c r="H17" s="125">
        <v>75.349999999999994</v>
      </c>
      <c r="I17" s="72">
        <v>1407</v>
      </c>
      <c r="J17" s="125">
        <v>11.61</v>
      </c>
      <c r="K17" s="72">
        <v>0</v>
      </c>
      <c r="L17" s="125">
        <v>0</v>
      </c>
      <c r="M17" s="72">
        <v>0</v>
      </c>
      <c r="N17" s="125">
        <v>0</v>
      </c>
      <c r="O17" s="72">
        <v>0</v>
      </c>
      <c r="P17" s="125">
        <v>0</v>
      </c>
    </row>
    <row r="18" spans="2:16">
      <c r="B18" s="169" t="s">
        <v>97</v>
      </c>
      <c r="C18" s="72">
        <v>11088</v>
      </c>
      <c r="D18" s="125">
        <v>100</v>
      </c>
      <c r="E18" s="72">
        <v>5447</v>
      </c>
      <c r="F18" s="125">
        <v>49.13</v>
      </c>
      <c r="G18" s="72">
        <v>4066</v>
      </c>
      <c r="H18" s="125">
        <v>36.67</v>
      </c>
      <c r="I18" s="72">
        <v>335</v>
      </c>
      <c r="J18" s="125">
        <v>3.02</v>
      </c>
      <c r="K18" s="72">
        <v>1240</v>
      </c>
      <c r="L18" s="125">
        <v>11.18</v>
      </c>
      <c r="M18" s="72">
        <v>0</v>
      </c>
      <c r="N18" s="125">
        <v>0</v>
      </c>
      <c r="O18" s="72">
        <v>0</v>
      </c>
      <c r="P18" s="125">
        <v>0</v>
      </c>
    </row>
    <row r="19" spans="2:16">
      <c r="B19" s="169" t="s">
        <v>98</v>
      </c>
      <c r="C19" s="72">
        <v>6722</v>
      </c>
      <c r="D19" s="125">
        <v>100</v>
      </c>
      <c r="E19" s="72">
        <v>4300</v>
      </c>
      <c r="F19" s="125">
        <v>63.97</v>
      </c>
      <c r="G19" s="72">
        <v>1484</v>
      </c>
      <c r="H19" s="125">
        <v>22.08</v>
      </c>
      <c r="I19" s="72">
        <v>363</v>
      </c>
      <c r="J19" s="125">
        <v>5.4</v>
      </c>
      <c r="K19" s="72">
        <v>575</v>
      </c>
      <c r="L19" s="125">
        <v>8.5500000000000007</v>
      </c>
      <c r="M19" s="72">
        <v>0</v>
      </c>
      <c r="N19" s="125">
        <v>0</v>
      </c>
      <c r="O19" s="72">
        <v>0</v>
      </c>
      <c r="P19" s="125">
        <v>0</v>
      </c>
    </row>
    <row r="20" spans="2:16">
      <c r="B20" s="169" t="s">
        <v>99</v>
      </c>
      <c r="C20" s="72">
        <v>6882</v>
      </c>
      <c r="D20" s="125">
        <v>100</v>
      </c>
      <c r="E20" s="72">
        <v>2007</v>
      </c>
      <c r="F20" s="125">
        <v>29.16</v>
      </c>
      <c r="G20" s="72">
        <v>2970</v>
      </c>
      <c r="H20" s="125">
        <v>43.16</v>
      </c>
      <c r="I20" s="72">
        <v>1234</v>
      </c>
      <c r="J20" s="125">
        <v>17.93</v>
      </c>
      <c r="K20" s="72">
        <v>671</v>
      </c>
      <c r="L20" s="125">
        <v>9.75</v>
      </c>
      <c r="M20" s="72">
        <v>0</v>
      </c>
      <c r="N20" s="125">
        <v>0</v>
      </c>
      <c r="O20" s="72">
        <v>0</v>
      </c>
      <c r="P20" s="125">
        <v>0</v>
      </c>
    </row>
    <row r="21" spans="2:16">
      <c r="B21" s="169" t="s">
        <v>100</v>
      </c>
      <c r="C21" s="72">
        <v>11954</v>
      </c>
      <c r="D21" s="125">
        <v>100</v>
      </c>
      <c r="E21" s="72">
        <v>1296</v>
      </c>
      <c r="F21" s="125">
        <v>10.84</v>
      </c>
      <c r="G21" s="72">
        <v>7125</v>
      </c>
      <c r="H21" s="125">
        <v>59.6</v>
      </c>
      <c r="I21" s="72">
        <v>984</v>
      </c>
      <c r="J21" s="125">
        <v>8.23</v>
      </c>
      <c r="K21" s="72">
        <v>2549</v>
      </c>
      <c r="L21" s="125">
        <v>21.32</v>
      </c>
      <c r="M21" s="72">
        <v>0</v>
      </c>
      <c r="N21" s="125">
        <v>0</v>
      </c>
      <c r="O21" s="72">
        <v>0</v>
      </c>
      <c r="P21" s="125">
        <v>0</v>
      </c>
    </row>
    <row r="22" spans="2:16">
      <c r="B22" s="169" t="s">
        <v>101</v>
      </c>
      <c r="C22" s="72">
        <v>517</v>
      </c>
      <c r="D22" s="125">
        <v>100</v>
      </c>
      <c r="E22" s="72">
        <v>0</v>
      </c>
      <c r="F22" s="125">
        <v>0</v>
      </c>
      <c r="G22" s="72">
        <v>236</v>
      </c>
      <c r="H22" s="125">
        <v>45.65</v>
      </c>
      <c r="I22" s="72">
        <v>115</v>
      </c>
      <c r="J22" s="125">
        <v>22.24</v>
      </c>
      <c r="K22" s="72">
        <v>166</v>
      </c>
      <c r="L22" s="125">
        <v>32.11</v>
      </c>
      <c r="M22" s="72">
        <v>0</v>
      </c>
      <c r="N22" s="125">
        <v>0</v>
      </c>
      <c r="O22" s="72">
        <v>0</v>
      </c>
      <c r="P22" s="125">
        <v>0</v>
      </c>
    </row>
    <row r="23" spans="2:16">
      <c r="B23" s="169" t="s">
        <v>102</v>
      </c>
      <c r="C23" s="72">
        <v>1389</v>
      </c>
      <c r="D23" s="125">
        <v>100</v>
      </c>
      <c r="E23" s="72">
        <v>631</v>
      </c>
      <c r="F23" s="125">
        <v>45.43</v>
      </c>
      <c r="G23" s="72">
        <v>617</v>
      </c>
      <c r="H23" s="125">
        <v>44.42</v>
      </c>
      <c r="I23" s="72">
        <v>141</v>
      </c>
      <c r="J23" s="125">
        <v>10.15</v>
      </c>
      <c r="K23" s="72">
        <v>0</v>
      </c>
      <c r="L23" s="125">
        <v>0</v>
      </c>
      <c r="M23" s="72">
        <v>0</v>
      </c>
      <c r="N23" s="125">
        <v>0</v>
      </c>
      <c r="O23" s="72">
        <v>0</v>
      </c>
      <c r="P23" s="125">
        <v>0</v>
      </c>
    </row>
    <row r="24" spans="2:16">
      <c r="B24" s="169" t="s">
        <v>103</v>
      </c>
      <c r="C24" s="72">
        <v>675</v>
      </c>
      <c r="D24" s="125">
        <v>100</v>
      </c>
      <c r="E24" s="72">
        <v>0</v>
      </c>
      <c r="F24" s="125">
        <v>0</v>
      </c>
      <c r="G24" s="72">
        <v>672</v>
      </c>
      <c r="H24" s="125">
        <v>99.56</v>
      </c>
      <c r="I24" s="72">
        <v>3</v>
      </c>
      <c r="J24" s="125">
        <v>0.44</v>
      </c>
      <c r="K24" s="72">
        <v>0</v>
      </c>
      <c r="L24" s="125">
        <v>0</v>
      </c>
      <c r="M24" s="72">
        <v>0</v>
      </c>
      <c r="N24" s="125">
        <v>0</v>
      </c>
      <c r="O24" s="72">
        <v>0</v>
      </c>
      <c r="P24" s="125">
        <v>0</v>
      </c>
    </row>
    <row r="25" spans="2:16">
      <c r="B25" s="169" t="s">
        <v>104</v>
      </c>
      <c r="C25" s="72">
        <v>550</v>
      </c>
      <c r="D25" s="125">
        <v>100</v>
      </c>
      <c r="E25" s="72">
        <v>0</v>
      </c>
      <c r="F25" s="125">
        <v>0</v>
      </c>
      <c r="G25" s="72">
        <v>504</v>
      </c>
      <c r="H25" s="125">
        <v>91.64</v>
      </c>
      <c r="I25" s="72">
        <v>46</v>
      </c>
      <c r="J25" s="125">
        <v>8.36</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4</v>
      </c>
      <c r="D27" s="126">
        <v>100</v>
      </c>
      <c r="E27" s="87">
        <v>2</v>
      </c>
      <c r="F27" s="126">
        <v>50</v>
      </c>
      <c r="G27" s="87">
        <v>2</v>
      </c>
      <c r="H27" s="126">
        <v>50</v>
      </c>
      <c r="I27" s="87">
        <v>0</v>
      </c>
      <c r="J27" s="126">
        <v>0</v>
      </c>
      <c r="K27" s="87">
        <v>0</v>
      </c>
      <c r="L27" s="126">
        <v>0</v>
      </c>
      <c r="M27" s="87">
        <v>0</v>
      </c>
      <c r="N27" s="126">
        <v>0</v>
      </c>
      <c r="O27" s="87">
        <v>0</v>
      </c>
      <c r="P27" s="126">
        <v>0</v>
      </c>
    </row>
    <row r="28" spans="2:16" ht="8" customHeight="1"/>
    <row r="29" spans="2:16">
      <c r="B29" s="31" t="s">
        <v>49</v>
      </c>
      <c r="C29" s="60">
        <v>93617</v>
      </c>
      <c r="D29" s="137">
        <v>100</v>
      </c>
      <c r="E29" s="60">
        <v>23841</v>
      </c>
      <c r="F29" s="137">
        <v>25.47</v>
      </c>
      <c r="G29" s="60">
        <v>50859</v>
      </c>
      <c r="H29" s="137">
        <v>54.33</v>
      </c>
      <c r="I29" s="60">
        <v>8471</v>
      </c>
      <c r="J29" s="137">
        <v>9.0500000000000007</v>
      </c>
      <c r="K29" s="60">
        <v>10277</v>
      </c>
      <c r="L29" s="137">
        <v>10.98</v>
      </c>
      <c r="M29" s="60">
        <v>169</v>
      </c>
      <c r="N29" s="137">
        <v>0.18</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272</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86</v>
      </c>
      <c r="D9" s="124">
        <v>100</v>
      </c>
      <c r="E9" s="95">
        <v>0</v>
      </c>
      <c r="F9" s="124">
        <v>0</v>
      </c>
      <c r="G9" s="95">
        <v>11</v>
      </c>
      <c r="H9" s="124">
        <v>12.79</v>
      </c>
      <c r="I9" s="95">
        <v>75</v>
      </c>
      <c r="J9" s="124">
        <v>87.21</v>
      </c>
      <c r="K9" s="95">
        <v>0</v>
      </c>
      <c r="L9" s="124">
        <v>0</v>
      </c>
      <c r="M9" s="95">
        <v>0</v>
      </c>
      <c r="N9" s="124">
        <v>0</v>
      </c>
      <c r="O9" s="95">
        <v>0</v>
      </c>
      <c r="P9" s="124">
        <v>0</v>
      </c>
    </row>
    <row r="10" spans="1:16">
      <c r="B10" s="169" t="s">
        <v>89</v>
      </c>
      <c r="C10" s="72">
        <v>1990</v>
      </c>
      <c r="D10" s="125">
        <v>100</v>
      </c>
      <c r="E10" s="72">
        <v>0</v>
      </c>
      <c r="F10" s="125">
        <v>0</v>
      </c>
      <c r="G10" s="72">
        <v>31</v>
      </c>
      <c r="H10" s="125">
        <v>1.56</v>
      </c>
      <c r="I10" s="72">
        <v>1959</v>
      </c>
      <c r="J10" s="125">
        <v>98.44</v>
      </c>
      <c r="K10" s="72">
        <v>0</v>
      </c>
      <c r="L10" s="125">
        <v>0</v>
      </c>
      <c r="M10" s="72">
        <v>0</v>
      </c>
      <c r="N10" s="125">
        <v>0</v>
      </c>
      <c r="O10" s="72">
        <v>0</v>
      </c>
      <c r="P10" s="125">
        <v>0</v>
      </c>
    </row>
    <row r="11" spans="1:16">
      <c r="B11" s="169" t="s">
        <v>90</v>
      </c>
      <c r="C11" s="72">
        <v>1756</v>
      </c>
      <c r="D11" s="125">
        <v>100</v>
      </c>
      <c r="E11" s="72">
        <v>149</v>
      </c>
      <c r="F11" s="125">
        <v>8.49</v>
      </c>
      <c r="G11" s="72">
        <v>17</v>
      </c>
      <c r="H11" s="125">
        <v>0.97</v>
      </c>
      <c r="I11" s="72">
        <v>189</v>
      </c>
      <c r="J11" s="125">
        <v>10.76</v>
      </c>
      <c r="K11" s="72">
        <v>1162</v>
      </c>
      <c r="L11" s="125">
        <v>66.17</v>
      </c>
      <c r="M11" s="72">
        <v>239</v>
      </c>
      <c r="N11" s="125">
        <v>13.61</v>
      </c>
      <c r="O11" s="72">
        <v>0</v>
      </c>
      <c r="P11" s="125">
        <v>0</v>
      </c>
    </row>
    <row r="12" spans="1:16">
      <c r="B12" s="169" t="s">
        <v>91</v>
      </c>
      <c r="C12" s="72">
        <v>48</v>
      </c>
      <c r="D12" s="125">
        <v>100</v>
      </c>
      <c r="E12" s="72">
        <v>0</v>
      </c>
      <c r="F12" s="125">
        <v>0</v>
      </c>
      <c r="G12" s="72">
        <v>0</v>
      </c>
      <c r="H12" s="125">
        <v>0</v>
      </c>
      <c r="I12" s="72">
        <v>48</v>
      </c>
      <c r="J12" s="125">
        <v>100</v>
      </c>
      <c r="K12" s="72">
        <v>0</v>
      </c>
      <c r="L12" s="125">
        <v>0</v>
      </c>
      <c r="M12" s="72">
        <v>0</v>
      </c>
      <c r="N12" s="125">
        <v>0</v>
      </c>
      <c r="O12" s="72">
        <v>0</v>
      </c>
      <c r="P12" s="125">
        <v>0</v>
      </c>
    </row>
    <row r="13" spans="1:16">
      <c r="B13" s="169" t="s">
        <v>92</v>
      </c>
      <c r="C13" s="72">
        <v>12129</v>
      </c>
      <c r="D13" s="125">
        <v>100</v>
      </c>
      <c r="E13" s="72">
        <v>7100</v>
      </c>
      <c r="F13" s="125">
        <v>58.54</v>
      </c>
      <c r="G13" s="72">
        <v>8</v>
      </c>
      <c r="H13" s="125">
        <v>7.0000000000000007E-2</v>
      </c>
      <c r="I13" s="72">
        <v>2304</v>
      </c>
      <c r="J13" s="125">
        <v>19</v>
      </c>
      <c r="K13" s="72">
        <v>2575</v>
      </c>
      <c r="L13" s="125">
        <v>21.23</v>
      </c>
      <c r="M13" s="72">
        <v>142</v>
      </c>
      <c r="N13" s="125">
        <v>1.17</v>
      </c>
      <c r="O13" s="72">
        <v>0</v>
      </c>
      <c r="P13" s="125">
        <v>0</v>
      </c>
    </row>
    <row r="14" spans="1:16">
      <c r="B14" s="169" t="s">
        <v>93</v>
      </c>
      <c r="C14" s="72">
        <v>46</v>
      </c>
      <c r="D14" s="125">
        <v>100</v>
      </c>
      <c r="E14" s="72">
        <v>0</v>
      </c>
      <c r="F14" s="125">
        <v>0</v>
      </c>
      <c r="G14" s="72">
        <v>2</v>
      </c>
      <c r="H14" s="125">
        <v>4.3499999999999996</v>
      </c>
      <c r="I14" s="72">
        <v>1</v>
      </c>
      <c r="J14" s="125">
        <v>2.17</v>
      </c>
      <c r="K14" s="72">
        <v>43</v>
      </c>
      <c r="L14" s="125">
        <v>93.48</v>
      </c>
      <c r="M14" s="72">
        <v>0</v>
      </c>
      <c r="N14" s="125">
        <v>0</v>
      </c>
      <c r="O14" s="72">
        <v>0</v>
      </c>
      <c r="P14" s="125">
        <v>0</v>
      </c>
    </row>
    <row r="15" spans="1:16">
      <c r="B15" s="169" t="s">
        <v>94</v>
      </c>
      <c r="C15" s="72">
        <v>14621</v>
      </c>
      <c r="D15" s="125">
        <v>100</v>
      </c>
      <c r="E15" s="72">
        <v>3297</v>
      </c>
      <c r="F15" s="125">
        <v>22.55</v>
      </c>
      <c r="G15" s="72">
        <v>0</v>
      </c>
      <c r="H15" s="125">
        <v>0</v>
      </c>
      <c r="I15" s="72">
        <v>9260</v>
      </c>
      <c r="J15" s="125">
        <v>63.33</v>
      </c>
      <c r="K15" s="72">
        <v>2064</v>
      </c>
      <c r="L15" s="125">
        <v>14.12</v>
      </c>
      <c r="M15" s="72">
        <v>0</v>
      </c>
      <c r="N15" s="125">
        <v>0</v>
      </c>
      <c r="O15" s="72">
        <v>0</v>
      </c>
      <c r="P15" s="125">
        <v>0</v>
      </c>
    </row>
    <row r="16" spans="1:16">
      <c r="B16" s="169" t="s">
        <v>95</v>
      </c>
      <c r="C16" s="72">
        <v>3605</v>
      </c>
      <c r="D16" s="125">
        <v>100</v>
      </c>
      <c r="E16" s="72">
        <v>765</v>
      </c>
      <c r="F16" s="125">
        <v>21.22</v>
      </c>
      <c r="G16" s="72">
        <v>1873</v>
      </c>
      <c r="H16" s="125">
        <v>51.96</v>
      </c>
      <c r="I16" s="72">
        <v>129</v>
      </c>
      <c r="J16" s="125">
        <v>3.58</v>
      </c>
      <c r="K16" s="72">
        <v>838</v>
      </c>
      <c r="L16" s="125">
        <v>23.25</v>
      </c>
      <c r="M16" s="72">
        <v>0</v>
      </c>
      <c r="N16" s="125">
        <v>0</v>
      </c>
      <c r="O16" s="72">
        <v>0</v>
      </c>
      <c r="P16" s="125">
        <v>0</v>
      </c>
    </row>
    <row r="17" spans="2:16">
      <c r="B17" s="169" t="s">
        <v>96</v>
      </c>
      <c r="C17" s="72">
        <v>3987</v>
      </c>
      <c r="D17" s="125">
        <v>100</v>
      </c>
      <c r="E17" s="72">
        <v>3129</v>
      </c>
      <c r="F17" s="125">
        <v>78.48</v>
      </c>
      <c r="G17" s="72">
        <v>7</v>
      </c>
      <c r="H17" s="125">
        <v>0.18</v>
      </c>
      <c r="I17" s="72">
        <v>851</v>
      </c>
      <c r="J17" s="125">
        <v>21.34</v>
      </c>
      <c r="K17" s="72">
        <v>0</v>
      </c>
      <c r="L17" s="125">
        <v>0</v>
      </c>
      <c r="M17" s="72">
        <v>0</v>
      </c>
      <c r="N17" s="125">
        <v>0</v>
      </c>
      <c r="O17" s="72">
        <v>0</v>
      </c>
      <c r="P17" s="125">
        <v>0</v>
      </c>
    </row>
    <row r="18" spans="2:16">
      <c r="B18" s="169" t="s">
        <v>97</v>
      </c>
      <c r="C18" s="72">
        <v>8968</v>
      </c>
      <c r="D18" s="125">
        <v>100</v>
      </c>
      <c r="E18" s="72">
        <v>6541</v>
      </c>
      <c r="F18" s="125">
        <v>72.94</v>
      </c>
      <c r="G18" s="72">
        <v>1390</v>
      </c>
      <c r="H18" s="125">
        <v>15.5</v>
      </c>
      <c r="I18" s="72">
        <v>80</v>
      </c>
      <c r="J18" s="125">
        <v>0.89</v>
      </c>
      <c r="K18" s="72">
        <v>957</v>
      </c>
      <c r="L18" s="125">
        <v>10.67</v>
      </c>
      <c r="M18" s="72">
        <v>0</v>
      </c>
      <c r="N18" s="125">
        <v>0</v>
      </c>
      <c r="O18" s="72">
        <v>0</v>
      </c>
      <c r="P18" s="125">
        <v>0</v>
      </c>
    </row>
    <row r="19" spans="2:16">
      <c r="B19" s="169" t="s">
        <v>98</v>
      </c>
      <c r="C19" s="72">
        <v>7230</v>
      </c>
      <c r="D19" s="125">
        <v>100</v>
      </c>
      <c r="E19" s="72">
        <v>6074</v>
      </c>
      <c r="F19" s="125">
        <v>84.01</v>
      </c>
      <c r="G19" s="72">
        <v>1</v>
      </c>
      <c r="H19" s="125">
        <v>0.01</v>
      </c>
      <c r="I19" s="72">
        <v>297</v>
      </c>
      <c r="J19" s="125">
        <v>4.1100000000000003</v>
      </c>
      <c r="K19" s="72">
        <v>858</v>
      </c>
      <c r="L19" s="125">
        <v>11.87</v>
      </c>
      <c r="M19" s="72">
        <v>0</v>
      </c>
      <c r="N19" s="125">
        <v>0</v>
      </c>
      <c r="O19" s="72">
        <v>0</v>
      </c>
      <c r="P19" s="125">
        <v>0</v>
      </c>
    </row>
    <row r="20" spans="2:16">
      <c r="B20" s="169" t="s">
        <v>99</v>
      </c>
      <c r="C20" s="72">
        <v>7364</v>
      </c>
      <c r="D20" s="125">
        <v>100</v>
      </c>
      <c r="E20" s="72">
        <v>3179</v>
      </c>
      <c r="F20" s="125">
        <v>43.17</v>
      </c>
      <c r="G20" s="72">
        <v>809</v>
      </c>
      <c r="H20" s="125">
        <v>10.99</v>
      </c>
      <c r="I20" s="72">
        <v>1535</v>
      </c>
      <c r="J20" s="125">
        <v>20.84</v>
      </c>
      <c r="K20" s="72">
        <v>1841</v>
      </c>
      <c r="L20" s="125">
        <v>25</v>
      </c>
      <c r="M20" s="72">
        <v>0</v>
      </c>
      <c r="N20" s="125">
        <v>0</v>
      </c>
      <c r="O20" s="72">
        <v>0</v>
      </c>
      <c r="P20" s="125">
        <v>0</v>
      </c>
    </row>
    <row r="21" spans="2:16">
      <c r="B21" s="169" t="s">
        <v>100</v>
      </c>
      <c r="C21" s="72">
        <v>5674</v>
      </c>
      <c r="D21" s="125">
        <v>100</v>
      </c>
      <c r="E21" s="72">
        <v>1080</v>
      </c>
      <c r="F21" s="125">
        <v>19.03</v>
      </c>
      <c r="G21" s="72">
        <v>4</v>
      </c>
      <c r="H21" s="125">
        <v>7.0000000000000007E-2</v>
      </c>
      <c r="I21" s="72">
        <v>401</v>
      </c>
      <c r="J21" s="125">
        <v>7.07</v>
      </c>
      <c r="K21" s="72">
        <v>4189</v>
      </c>
      <c r="L21" s="125">
        <v>73.83</v>
      </c>
      <c r="M21" s="72">
        <v>0</v>
      </c>
      <c r="N21" s="125">
        <v>0</v>
      </c>
      <c r="O21" s="72">
        <v>0</v>
      </c>
      <c r="P21" s="125">
        <v>0</v>
      </c>
    </row>
    <row r="22" spans="2:16">
      <c r="B22" s="169" t="s">
        <v>101</v>
      </c>
      <c r="C22" s="72">
        <v>218</v>
      </c>
      <c r="D22" s="125">
        <v>100</v>
      </c>
      <c r="E22" s="72">
        <v>0</v>
      </c>
      <c r="F22" s="125">
        <v>0</v>
      </c>
      <c r="G22" s="72">
        <v>0</v>
      </c>
      <c r="H22" s="125">
        <v>0</v>
      </c>
      <c r="I22" s="72">
        <v>82</v>
      </c>
      <c r="J22" s="125">
        <v>37.61</v>
      </c>
      <c r="K22" s="72">
        <v>136</v>
      </c>
      <c r="L22" s="125">
        <v>62.39</v>
      </c>
      <c r="M22" s="72">
        <v>0</v>
      </c>
      <c r="N22" s="125">
        <v>0</v>
      </c>
      <c r="O22" s="72">
        <v>0</v>
      </c>
      <c r="P22" s="125">
        <v>0</v>
      </c>
    </row>
    <row r="23" spans="2:16">
      <c r="B23" s="169" t="s">
        <v>102</v>
      </c>
      <c r="C23" s="72">
        <v>943</v>
      </c>
      <c r="D23" s="125">
        <v>100</v>
      </c>
      <c r="E23" s="72">
        <v>573</v>
      </c>
      <c r="F23" s="125">
        <v>60.76</v>
      </c>
      <c r="G23" s="72">
        <v>13</v>
      </c>
      <c r="H23" s="125">
        <v>1.38</v>
      </c>
      <c r="I23" s="72">
        <v>219</v>
      </c>
      <c r="J23" s="125">
        <v>23.22</v>
      </c>
      <c r="K23" s="72">
        <v>138</v>
      </c>
      <c r="L23" s="125">
        <v>14.63</v>
      </c>
      <c r="M23" s="72">
        <v>0</v>
      </c>
      <c r="N23" s="125">
        <v>0</v>
      </c>
      <c r="O23" s="72">
        <v>0</v>
      </c>
      <c r="P23" s="125">
        <v>0</v>
      </c>
    </row>
    <row r="24" spans="2:16">
      <c r="B24" s="169" t="s">
        <v>103</v>
      </c>
      <c r="C24" s="72">
        <v>32</v>
      </c>
      <c r="D24" s="125">
        <v>100</v>
      </c>
      <c r="E24" s="72">
        <v>0</v>
      </c>
      <c r="F24" s="125">
        <v>0</v>
      </c>
      <c r="G24" s="72">
        <v>29</v>
      </c>
      <c r="H24" s="125">
        <v>90.62</v>
      </c>
      <c r="I24" s="72">
        <v>3</v>
      </c>
      <c r="J24" s="125">
        <v>9.3800000000000008</v>
      </c>
      <c r="K24" s="72">
        <v>0</v>
      </c>
      <c r="L24" s="125">
        <v>0</v>
      </c>
      <c r="M24" s="72">
        <v>0</v>
      </c>
      <c r="N24" s="125">
        <v>0</v>
      </c>
      <c r="O24" s="72">
        <v>0</v>
      </c>
      <c r="P24" s="125">
        <v>0</v>
      </c>
    </row>
    <row r="25" spans="2:16">
      <c r="B25" s="169" t="s">
        <v>104</v>
      </c>
      <c r="C25" s="72">
        <v>38</v>
      </c>
      <c r="D25" s="125">
        <v>100</v>
      </c>
      <c r="E25" s="72">
        <v>0</v>
      </c>
      <c r="F25" s="125">
        <v>0</v>
      </c>
      <c r="G25" s="72">
        <v>14</v>
      </c>
      <c r="H25" s="125">
        <v>36.840000000000003</v>
      </c>
      <c r="I25" s="72">
        <v>24</v>
      </c>
      <c r="J25" s="125">
        <v>63.16</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1</v>
      </c>
      <c r="D27" s="126">
        <v>100</v>
      </c>
      <c r="E27" s="87">
        <v>1</v>
      </c>
      <c r="F27" s="126">
        <v>100</v>
      </c>
      <c r="G27" s="87">
        <v>0</v>
      </c>
      <c r="H27" s="126">
        <v>0</v>
      </c>
      <c r="I27" s="87">
        <v>0</v>
      </c>
      <c r="J27" s="126">
        <v>0</v>
      </c>
      <c r="K27" s="87">
        <v>0</v>
      </c>
      <c r="L27" s="126">
        <v>0</v>
      </c>
      <c r="M27" s="87">
        <v>0</v>
      </c>
      <c r="N27" s="126">
        <v>0</v>
      </c>
      <c r="O27" s="87">
        <v>0</v>
      </c>
      <c r="P27" s="126">
        <v>0</v>
      </c>
    </row>
    <row r="28" spans="2:16" ht="8" customHeight="1"/>
    <row r="29" spans="2:16">
      <c r="B29" s="31" t="s">
        <v>49</v>
      </c>
      <c r="C29" s="60">
        <v>68736</v>
      </c>
      <c r="D29" s="137">
        <v>100</v>
      </c>
      <c r="E29" s="60">
        <v>31888</v>
      </c>
      <c r="F29" s="137">
        <v>46.39</v>
      </c>
      <c r="G29" s="60">
        <v>4209</v>
      </c>
      <c r="H29" s="137">
        <v>6.12</v>
      </c>
      <c r="I29" s="60">
        <v>17457</v>
      </c>
      <c r="J29" s="137">
        <v>25.4</v>
      </c>
      <c r="K29" s="60">
        <v>14801</v>
      </c>
      <c r="L29" s="137">
        <v>21.53</v>
      </c>
      <c r="M29" s="60">
        <v>381</v>
      </c>
      <c r="N29" s="137">
        <v>0.55000000000000004</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273</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161065</v>
      </c>
      <c r="D9" s="41">
        <v>0.86755469852521361</v>
      </c>
      <c r="E9" s="40">
        <v>24486</v>
      </c>
      <c r="F9" s="41">
        <v>0.131890505995023</v>
      </c>
      <c r="G9" s="40">
        <v>103</v>
      </c>
      <c r="H9" s="41">
        <v>5.5479547976343088E-4</v>
      </c>
      <c r="I9" s="40">
        <v>0</v>
      </c>
      <c r="J9" s="41">
        <v>0</v>
      </c>
      <c r="K9" s="40">
        <v>0</v>
      </c>
      <c r="L9" s="41">
        <v>0</v>
      </c>
      <c r="M9" s="40">
        <v>0</v>
      </c>
      <c r="N9" s="41">
        <v>0</v>
      </c>
      <c r="O9" s="40">
        <v>0</v>
      </c>
      <c r="P9" s="41">
        <v>0</v>
      </c>
    </row>
    <row r="10" spans="1:16">
      <c r="B10" s="111" t="s">
        <v>89</v>
      </c>
      <c r="C10" s="42">
        <v>3547</v>
      </c>
      <c r="D10" s="43">
        <v>0.23102976616947829</v>
      </c>
      <c r="E10" s="42">
        <v>7143</v>
      </c>
      <c r="F10" s="43">
        <v>0.46525109099198853</v>
      </c>
      <c r="G10" s="42">
        <v>297</v>
      </c>
      <c r="H10" s="43">
        <v>1.934475346837752E-2</v>
      </c>
      <c r="I10" s="42">
        <v>2692</v>
      </c>
      <c r="J10" s="43">
        <v>0.17534032436657329</v>
      </c>
      <c r="K10" s="42">
        <v>653</v>
      </c>
      <c r="L10" s="43">
        <v>4.2532404090405783E-2</v>
      </c>
      <c r="M10" s="42">
        <v>0</v>
      </c>
      <c r="N10" s="43">
        <v>0</v>
      </c>
      <c r="O10" s="42">
        <v>1021</v>
      </c>
      <c r="P10" s="43">
        <v>6.650166091317658E-2</v>
      </c>
    </row>
    <row r="11" spans="1:16">
      <c r="B11" s="111" t="s">
        <v>90</v>
      </c>
      <c r="C11" s="42">
        <v>4729</v>
      </c>
      <c r="D11" s="43">
        <v>0.33960502692998212</v>
      </c>
      <c r="E11" s="42">
        <v>4166</v>
      </c>
      <c r="F11" s="43">
        <v>0.29917414721723518</v>
      </c>
      <c r="G11" s="42">
        <v>367</v>
      </c>
      <c r="H11" s="43">
        <v>2.635547576301616E-2</v>
      </c>
      <c r="I11" s="42">
        <v>3081</v>
      </c>
      <c r="J11" s="43">
        <v>0.2212567324955117</v>
      </c>
      <c r="K11" s="42">
        <v>0</v>
      </c>
      <c r="L11" s="43">
        <v>0</v>
      </c>
      <c r="M11" s="42">
        <v>1</v>
      </c>
      <c r="N11" s="43">
        <v>7.1813285457809691E-5</v>
      </c>
      <c r="O11" s="42">
        <v>1581</v>
      </c>
      <c r="P11" s="43">
        <v>0.1135368043087971</v>
      </c>
    </row>
    <row r="12" spans="1:16">
      <c r="B12" s="111" t="s">
        <v>91</v>
      </c>
      <c r="C12" s="42">
        <v>646</v>
      </c>
      <c r="D12" s="43">
        <v>3.8803459875060058E-2</v>
      </c>
      <c r="E12" s="42">
        <v>14058</v>
      </c>
      <c r="F12" s="43">
        <v>0.84442575684766941</v>
      </c>
      <c r="G12" s="42">
        <v>66</v>
      </c>
      <c r="H12" s="43">
        <v>3.9644401729937526E-3</v>
      </c>
      <c r="I12" s="42">
        <v>15</v>
      </c>
      <c r="J12" s="43">
        <v>9.0100913022585292E-4</v>
      </c>
      <c r="K12" s="42">
        <v>1511</v>
      </c>
      <c r="L12" s="43">
        <v>9.076165305141759E-2</v>
      </c>
      <c r="M12" s="42">
        <v>319</v>
      </c>
      <c r="N12" s="43">
        <v>1.9161460836136471E-2</v>
      </c>
      <c r="O12" s="42">
        <v>33</v>
      </c>
      <c r="P12" s="43">
        <v>1.9822200864968759E-3</v>
      </c>
    </row>
    <row r="13" spans="1:16">
      <c r="B13" s="111" t="s">
        <v>92</v>
      </c>
      <c r="C13" s="42">
        <v>69</v>
      </c>
      <c r="D13" s="43">
        <v>4.7448769082657129E-3</v>
      </c>
      <c r="E13" s="42">
        <v>4236</v>
      </c>
      <c r="F13" s="43">
        <v>0.29129418236831239</v>
      </c>
      <c r="G13" s="42">
        <v>7631</v>
      </c>
      <c r="H13" s="43">
        <v>0.52475587952138636</v>
      </c>
      <c r="I13" s="42">
        <v>9</v>
      </c>
      <c r="J13" s="43">
        <v>6.1889698803465829E-4</v>
      </c>
      <c r="K13" s="42">
        <v>886</v>
      </c>
      <c r="L13" s="43">
        <v>6.0926970155411909E-2</v>
      </c>
      <c r="M13" s="42">
        <v>1602</v>
      </c>
      <c r="N13" s="43">
        <v>0.1101636638701692</v>
      </c>
      <c r="O13" s="42">
        <v>109</v>
      </c>
      <c r="P13" s="43">
        <v>7.4955301884197497E-3</v>
      </c>
    </row>
    <row r="14" spans="1:16">
      <c r="B14" s="111" t="s">
        <v>93</v>
      </c>
      <c r="C14" s="42">
        <v>540</v>
      </c>
      <c r="D14" s="43">
        <v>6.1175937464597263E-2</v>
      </c>
      <c r="E14" s="42">
        <v>2851</v>
      </c>
      <c r="F14" s="43">
        <v>0.32298629205845703</v>
      </c>
      <c r="G14" s="42">
        <v>1</v>
      </c>
      <c r="H14" s="43">
        <v>1.1328877308258751E-4</v>
      </c>
      <c r="I14" s="42">
        <v>4287</v>
      </c>
      <c r="J14" s="43">
        <v>0.48566897020505267</v>
      </c>
      <c r="K14" s="42">
        <v>0</v>
      </c>
      <c r="L14" s="43">
        <v>0</v>
      </c>
      <c r="M14" s="42">
        <v>0</v>
      </c>
      <c r="N14" s="43">
        <v>0</v>
      </c>
      <c r="O14" s="42">
        <v>1148</v>
      </c>
      <c r="P14" s="43">
        <v>0.13005551149881051</v>
      </c>
    </row>
    <row r="15" spans="1:16">
      <c r="B15" s="111" t="s">
        <v>94</v>
      </c>
      <c r="C15" s="42">
        <v>14732</v>
      </c>
      <c r="D15" s="43">
        <v>0.36504200014867311</v>
      </c>
      <c r="E15" s="42">
        <v>9922</v>
      </c>
      <c r="F15" s="43">
        <v>0.24585573754243381</v>
      </c>
      <c r="G15" s="42">
        <v>5228</v>
      </c>
      <c r="H15" s="43">
        <v>0.12954382139405801</v>
      </c>
      <c r="I15" s="42">
        <v>5789</v>
      </c>
      <c r="J15" s="43">
        <v>0.14344475555665681</v>
      </c>
      <c r="K15" s="42">
        <v>416</v>
      </c>
      <c r="L15" s="43">
        <v>1.030800109026935E-2</v>
      </c>
      <c r="M15" s="42">
        <v>0</v>
      </c>
      <c r="N15" s="43">
        <v>0</v>
      </c>
      <c r="O15" s="42">
        <v>4270</v>
      </c>
      <c r="P15" s="43">
        <v>0.1058056842679089</v>
      </c>
    </row>
    <row r="16" spans="1:16">
      <c r="B16" s="111" t="s">
        <v>95</v>
      </c>
      <c r="C16" s="42">
        <v>5960</v>
      </c>
      <c r="D16" s="43">
        <v>0.38982274838118908</v>
      </c>
      <c r="E16" s="42">
        <v>5024</v>
      </c>
      <c r="F16" s="43">
        <v>0.32860226306494872</v>
      </c>
      <c r="G16" s="42">
        <v>1216</v>
      </c>
      <c r="H16" s="43">
        <v>7.9534305709987568E-2</v>
      </c>
      <c r="I16" s="42">
        <v>98</v>
      </c>
      <c r="J16" s="43">
        <v>6.4098371378114982E-3</v>
      </c>
      <c r="K16" s="42">
        <v>2481</v>
      </c>
      <c r="L16" s="43">
        <v>0.16227352998888089</v>
      </c>
      <c r="M16" s="42">
        <v>437</v>
      </c>
      <c r="N16" s="43">
        <v>2.8582641114526779E-2</v>
      </c>
      <c r="O16" s="42">
        <v>73</v>
      </c>
      <c r="P16" s="43">
        <v>4.7746746026555041E-3</v>
      </c>
    </row>
    <row r="17" spans="2:16">
      <c r="B17" s="111" t="s">
        <v>96</v>
      </c>
      <c r="C17" s="42">
        <v>11366</v>
      </c>
      <c r="D17" s="43">
        <v>0.24930905900416761</v>
      </c>
      <c r="E17" s="42">
        <v>26592</v>
      </c>
      <c r="F17" s="43">
        <v>0.58328580829129195</v>
      </c>
      <c r="G17" s="42">
        <v>1723</v>
      </c>
      <c r="H17" s="43">
        <v>3.7793375740293927E-2</v>
      </c>
      <c r="I17" s="42">
        <v>0</v>
      </c>
      <c r="J17" s="43">
        <v>0</v>
      </c>
      <c r="K17" s="42">
        <v>0</v>
      </c>
      <c r="L17" s="43">
        <v>0</v>
      </c>
      <c r="M17" s="42">
        <v>5909</v>
      </c>
      <c r="N17" s="43">
        <v>0.12961175696424651</v>
      </c>
      <c r="O17" s="42">
        <v>0</v>
      </c>
      <c r="P17" s="43">
        <v>0</v>
      </c>
    </row>
    <row r="18" spans="2:16">
      <c r="B18" s="111" t="s">
        <v>97</v>
      </c>
      <c r="C18" s="42">
        <v>4465</v>
      </c>
      <c r="D18" s="43">
        <v>5.5726820014228122E-2</v>
      </c>
      <c r="E18" s="42">
        <v>60609</v>
      </c>
      <c r="F18" s="43">
        <v>0.75644945895685378</v>
      </c>
      <c r="G18" s="42">
        <v>9509</v>
      </c>
      <c r="H18" s="43">
        <v>0.1186800294547134</v>
      </c>
      <c r="I18" s="42">
        <v>173</v>
      </c>
      <c r="J18" s="43">
        <v>2.159180260349712E-3</v>
      </c>
      <c r="K18" s="42">
        <v>911</v>
      </c>
      <c r="L18" s="43">
        <v>1.1370018596408019E-2</v>
      </c>
      <c r="M18" s="42">
        <v>4437</v>
      </c>
      <c r="N18" s="43">
        <v>5.5377357313131058E-2</v>
      </c>
      <c r="O18" s="42">
        <v>19</v>
      </c>
      <c r="P18" s="43">
        <v>2.371354043158644E-4</v>
      </c>
    </row>
    <row r="19" spans="2:16">
      <c r="B19" s="111" t="s">
        <v>98</v>
      </c>
      <c r="C19" s="42">
        <v>346</v>
      </c>
      <c r="D19" s="43">
        <v>5.5653852340357093E-2</v>
      </c>
      <c r="E19" s="42">
        <v>341</v>
      </c>
      <c r="F19" s="43">
        <v>5.4849605919253662E-2</v>
      </c>
      <c r="G19" s="42">
        <v>4510</v>
      </c>
      <c r="H19" s="43">
        <v>0.7254302718352903</v>
      </c>
      <c r="I19" s="42">
        <v>2</v>
      </c>
      <c r="J19" s="43">
        <v>3.2169856844137051E-4</v>
      </c>
      <c r="K19" s="42">
        <v>1009</v>
      </c>
      <c r="L19" s="43">
        <v>0.16229692777867141</v>
      </c>
      <c r="M19" s="42">
        <v>5</v>
      </c>
      <c r="N19" s="43">
        <v>8.0424642110342611E-4</v>
      </c>
      <c r="O19" s="42">
        <v>4</v>
      </c>
      <c r="P19" s="43">
        <v>6.4339713688274091E-4</v>
      </c>
    </row>
    <row r="20" spans="2:16">
      <c r="B20" s="111" t="s">
        <v>99</v>
      </c>
      <c r="C20" s="42">
        <v>12078</v>
      </c>
      <c r="D20" s="43">
        <v>0.24014315538323891</v>
      </c>
      <c r="E20" s="42">
        <v>27388</v>
      </c>
      <c r="F20" s="43">
        <v>0.54454717168704647</v>
      </c>
      <c r="G20" s="42">
        <v>7874</v>
      </c>
      <c r="H20" s="43">
        <v>0.15655631772542</v>
      </c>
      <c r="I20" s="42">
        <v>1</v>
      </c>
      <c r="J20" s="43">
        <v>1.988269211651258E-5</v>
      </c>
      <c r="K20" s="42">
        <v>3</v>
      </c>
      <c r="L20" s="43">
        <v>5.9648076349537731E-5</v>
      </c>
      <c r="M20" s="42">
        <v>2</v>
      </c>
      <c r="N20" s="43">
        <v>3.9765384233025147E-5</v>
      </c>
      <c r="O20" s="42">
        <v>2949</v>
      </c>
      <c r="P20" s="43">
        <v>5.8634059051595577E-2</v>
      </c>
    </row>
    <row r="21" spans="2:16">
      <c r="B21" s="111" t="s">
        <v>100</v>
      </c>
      <c r="C21" s="42">
        <v>46025</v>
      </c>
      <c r="D21" s="43">
        <v>0.6167834791814637</v>
      </c>
      <c r="E21" s="42">
        <v>17394</v>
      </c>
      <c r="F21" s="43">
        <v>0.23309792149662961</v>
      </c>
      <c r="G21" s="42">
        <v>4392</v>
      </c>
      <c r="H21" s="43">
        <v>5.8857426193698832E-2</v>
      </c>
      <c r="I21" s="42">
        <v>319</v>
      </c>
      <c r="J21" s="43">
        <v>4.2749360099703839E-3</v>
      </c>
      <c r="K21" s="42">
        <v>6259</v>
      </c>
      <c r="L21" s="43">
        <v>8.3877192747349935E-2</v>
      </c>
      <c r="M21" s="42">
        <v>74</v>
      </c>
      <c r="N21" s="43">
        <v>9.9167794588654666E-4</v>
      </c>
      <c r="O21" s="42">
        <v>158</v>
      </c>
      <c r="P21" s="43">
        <v>2.1173664250010052E-3</v>
      </c>
    </row>
    <row r="22" spans="2:16">
      <c r="B22" s="111" t="s">
        <v>101</v>
      </c>
      <c r="C22" s="42">
        <v>2738</v>
      </c>
      <c r="D22" s="43">
        <v>0.16955660143671039</v>
      </c>
      <c r="E22" s="42">
        <v>10891</v>
      </c>
      <c r="F22" s="43">
        <v>0.67444884815457018</v>
      </c>
      <c r="G22" s="42">
        <v>215</v>
      </c>
      <c r="H22" s="43">
        <v>1.3314342333415901E-2</v>
      </c>
      <c r="I22" s="42">
        <v>11</v>
      </c>
      <c r="J22" s="43">
        <v>6.8119891008174384E-4</v>
      </c>
      <c r="K22" s="42">
        <v>308</v>
      </c>
      <c r="L22" s="43">
        <v>1.9073569482288829E-2</v>
      </c>
      <c r="M22" s="42">
        <v>6</v>
      </c>
      <c r="N22" s="43">
        <v>3.7156304186276937E-4</v>
      </c>
      <c r="O22" s="42">
        <v>1979</v>
      </c>
      <c r="P22" s="43">
        <v>0.12255387664107011</v>
      </c>
    </row>
    <row r="23" spans="2:16">
      <c r="B23" s="111" t="s">
        <v>102</v>
      </c>
      <c r="C23" s="42">
        <v>9</v>
      </c>
      <c r="D23" s="43">
        <v>2.1028037383177571E-3</v>
      </c>
      <c r="E23" s="42">
        <v>2743</v>
      </c>
      <c r="F23" s="43">
        <v>0.64088785046728969</v>
      </c>
      <c r="G23" s="42">
        <v>539</v>
      </c>
      <c r="H23" s="43">
        <v>0.12593457943925229</v>
      </c>
      <c r="I23" s="42">
        <v>10</v>
      </c>
      <c r="J23" s="43">
        <v>2.3364485981308409E-3</v>
      </c>
      <c r="K23" s="42">
        <v>733</v>
      </c>
      <c r="L23" s="43">
        <v>0.17126168224299071</v>
      </c>
      <c r="M23" s="42">
        <v>11</v>
      </c>
      <c r="N23" s="43">
        <v>2.5700934579439248E-3</v>
      </c>
      <c r="O23" s="42">
        <v>235</v>
      </c>
      <c r="P23" s="43">
        <v>5.4906542056074772E-2</v>
      </c>
    </row>
    <row r="24" spans="2:16">
      <c r="B24" s="111" t="s">
        <v>103</v>
      </c>
      <c r="C24" s="42">
        <v>1684</v>
      </c>
      <c r="D24" s="43">
        <v>0.1021163058638045</v>
      </c>
      <c r="E24" s="42">
        <v>10752</v>
      </c>
      <c r="F24" s="43">
        <v>0.65199199563398214</v>
      </c>
      <c r="G24" s="42">
        <v>265</v>
      </c>
      <c r="H24" s="43">
        <v>1.6069371172154508E-2</v>
      </c>
      <c r="I24" s="42">
        <v>1</v>
      </c>
      <c r="J24" s="43">
        <v>6.0639136498696257E-5</v>
      </c>
      <c r="K24" s="42">
        <v>1031</v>
      </c>
      <c r="L24" s="43">
        <v>6.2518949730155843E-2</v>
      </c>
      <c r="M24" s="42">
        <v>2758</v>
      </c>
      <c r="N24" s="43">
        <v>0.16724273846340429</v>
      </c>
      <c r="O24" s="42">
        <v>0</v>
      </c>
      <c r="P24" s="43">
        <v>0</v>
      </c>
    </row>
    <row r="25" spans="2:16">
      <c r="B25" s="111" t="s">
        <v>104</v>
      </c>
      <c r="C25" s="42">
        <v>1435</v>
      </c>
      <c r="D25" s="43">
        <v>0.76086956521739135</v>
      </c>
      <c r="E25" s="42">
        <v>60</v>
      </c>
      <c r="F25" s="43">
        <v>3.1813361611876978E-2</v>
      </c>
      <c r="G25" s="42">
        <v>21</v>
      </c>
      <c r="H25" s="43">
        <v>1.113467656415695E-2</v>
      </c>
      <c r="I25" s="42">
        <v>45</v>
      </c>
      <c r="J25" s="43">
        <v>2.386002120890774E-2</v>
      </c>
      <c r="K25" s="42">
        <v>58</v>
      </c>
      <c r="L25" s="43">
        <v>3.0752916224814419E-2</v>
      </c>
      <c r="M25" s="42">
        <v>0</v>
      </c>
      <c r="N25" s="43">
        <v>0</v>
      </c>
      <c r="O25" s="42">
        <v>267</v>
      </c>
      <c r="P25" s="43">
        <v>0.1415694591728526</v>
      </c>
    </row>
    <row r="26" spans="2:16">
      <c r="B26" s="111" t="s">
        <v>105</v>
      </c>
      <c r="C26" s="42">
        <v>100</v>
      </c>
      <c r="D26" s="43">
        <v>0.88495575221238942</v>
      </c>
      <c r="E26" s="42">
        <v>12</v>
      </c>
      <c r="F26" s="43">
        <v>0.1061946902654867</v>
      </c>
      <c r="G26" s="42">
        <v>0</v>
      </c>
      <c r="H26" s="43">
        <v>0</v>
      </c>
      <c r="I26" s="42">
        <v>0</v>
      </c>
      <c r="J26" s="43">
        <v>0</v>
      </c>
      <c r="K26" s="42">
        <v>1</v>
      </c>
      <c r="L26" s="43">
        <v>8.8495575221238937E-3</v>
      </c>
      <c r="M26" s="42">
        <v>0</v>
      </c>
      <c r="N26" s="43">
        <v>0</v>
      </c>
      <c r="O26" s="42">
        <v>0</v>
      </c>
      <c r="P26" s="43">
        <v>0</v>
      </c>
    </row>
    <row r="27" spans="2:16">
      <c r="B27" s="115" t="s">
        <v>106</v>
      </c>
      <c r="C27" s="44">
        <v>201</v>
      </c>
      <c r="D27" s="45">
        <v>0.79761904761904767</v>
      </c>
      <c r="E27" s="44">
        <v>11</v>
      </c>
      <c r="F27" s="45">
        <v>4.3650793650793648E-2</v>
      </c>
      <c r="G27" s="44">
        <v>2</v>
      </c>
      <c r="H27" s="45">
        <v>7.9365079365079361E-3</v>
      </c>
      <c r="I27" s="44">
        <v>3</v>
      </c>
      <c r="J27" s="45">
        <v>1.1904761904761901E-2</v>
      </c>
      <c r="K27" s="44">
        <v>30</v>
      </c>
      <c r="L27" s="45">
        <v>0.119047619047619</v>
      </c>
      <c r="M27" s="44">
        <v>0</v>
      </c>
      <c r="N27" s="45">
        <v>0</v>
      </c>
      <c r="O27" s="44">
        <v>5</v>
      </c>
      <c r="P27" s="45">
        <v>1.984126984126984E-2</v>
      </c>
    </row>
    <row r="28" spans="2:16" ht="7.5" customHeight="1"/>
    <row r="29" spans="2:16">
      <c r="B29" s="119" t="s">
        <v>49</v>
      </c>
      <c r="C29" s="46">
        <v>271735</v>
      </c>
      <c r="D29" s="47">
        <v>0.4479559388141659</v>
      </c>
      <c r="E29" s="46">
        <v>228679</v>
      </c>
      <c r="F29" s="47">
        <v>0.37697799743163252</v>
      </c>
      <c r="G29" s="46">
        <v>43959</v>
      </c>
      <c r="H29" s="47">
        <v>7.2466539512142047E-2</v>
      </c>
      <c r="I29" s="46">
        <v>16536</v>
      </c>
      <c r="J29" s="47">
        <v>2.7259644154161398E-2</v>
      </c>
      <c r="K29" s="46">
        <v>16290</v>
      </c>
      <c r="L29" s="47">
        <v>2.685411243778962E-2</v>
      </c>
      <c r="M29" s="46">
        <v>15561</v>
      </c>
      <c r="N29" s="47">
        <v>2.5652353814883011E-2</v>
      </c>
      <c r="O29" s="46">
        <v>13851</v>
      </c>
      <c r="P29" s="47">
        <v>2.2833413835225538E-2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282</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69242</v>
      </c>
      <c r="D9" s="41">
        <v>0.89496949643263368</v>
      </c>
      <c r="E9" s="40">
        <v>8078</v>
      </c>
      <c r="F9" s="41">
        <v>0.1044100920277117</v>
      </c>
      <c r="G9" s="40">
        <v>48</v>
      </c>
      <c r="H9" s="41">
        <v>6.2041153965463757E-4</v>
      </c>
      <c r="I9" s="40">
        <v>0</v>
      </c>
      <c r="J9" s="41">
        <v>0</v>
      </c>
      <c r="K9" s="40">
        <v>0</v>
      </c>
      <c r="L9" s="41">
        <v>0</v>
      </c>
      <c r="M9" s="40">
        <v>0</v>
      </c>
      <c r="N9" s="41">
        <v>0</v>
      </c>
      <c r="O9" s="40">
        <v>0</v>
      </c>
      <c r="P9" s="41">
        <v>0</v>
      </c>
    </row>
    <row r="10" spans="1:16">
      <c r="B10" s="111" t="s">
        <v>89</v>
      </c>
      <c r="C10" s="42">
        <v>2021</v>
      </c>
      <c r="D10" s="43">
        <v>0.35387848012607248</v>
      </c>
      <c r="E10" s="42">
        <v>2949</v>
      </c>
      <c r="F10" s="43">
        <v>0.51637191385046399</v>
      </c>
      <c r="G10" s="42">
        <v>76</v>
      </c>
      <c r="H10" s="43">
        <v>1.3307651899842411E-2</v>
      </c>
      <c r="I10" s="42">
        <v>43</v>
      </c>
      <c r="J10" s="43">
        <v>7.5293293643845212E-3</v>
      </c>
      <c r="K10" s="42">
        <v>170</v>
      </c>
      <c r="L10" s="43">
        <v>2.9767116091752761E-2</v>
      </c>
      <c r="M10" s="42">
        <v>0</v>
      </c>
      <c r="N10" s="43">
        <v>0</v>
      </c>
      <c r="O10" s="42">
        <v>452</v>
      </c>
      <c r="P10" s="43">
        <v>7.9145508667483808E-2</v>
      </c>
    </row>
    <row r="11" spans="1:16">
      <c r="B11" s="111" t="s">
        <v>90</v>
      </c>
      <c r="C11" s="42">
        <v>3341</v>
      </c>
      <c r="D11" s="43">
        <v>0.49925283921099822</v>
      </c>
      <c r="E11" s="42">
        <v>2531</v>
      </c>
      <c r="F11" s="43">
        <v>0.37821279139270769</v>
      </c>
      <c r="G11" s="42">
        <v>165</v>
      </c>
      <c r="H11" s="43">
        <v>2.4656306037059171E-2</v>
      </c>
      <c r="I11" s="42">
        <v>84</v>
      </c>
      <c r="J11" s="43">
        <v>1.2552301255230131E-2</v>
      </c>
      <c r="K11" s="42">
        <v>0</v>
      </c>
      <c r="L11" s="43">
        <v>0</v>
      </c>
      <c r="M11" s="42">
        <v>1</v>
      </c>
      <c r="N11" s="43">
        <v>1.494321578003586E-4</v>
      </c>
      <c r="O11" s="42">
        <v>570</v>
      </c>
      <c r="P11" s="43">
        <v>8.5176329946204429E-2</v>
      </c>
    </row>
    <row r="12" spans="1:16">
      <c r="B12" s="111" t="s">
        <v>91</v>
      </c>
      <c r="C12" s="42">
        <v>393</v>
      </c>
      <c r="D12" s="43">
        <v>4.457298400816604E-2</v>
      </c>
      <c r="E12" s="42">
        <v>7643</v>
      </c>
      <c r="F12" s="43">
        <v>0.86684813428603835</v>
      </c>
      <c r="G12" s="42">
        <v>23</v>
      </c>
      <c r="H12" s="43">
        <v>2.6085970284677332E-3</v>
      </c>
      <c r="I12" s="42">
        <v>0</v>
      </c>
      <c r="J12" s="43">
        <v>0</v>
      </c>
      <c r="K12" s="42">
        <v>731</v>
      </c>
      <c r="L12" s="43">
        <v>8.2908018600430983E-2</v>
      </c>
      <c r="M12" s="42">
        <v>8</v>
      </c>
      <c r="N12" s="43">
        <v>9.0733809685834181E-4</v>
      </c>
      <c r="O12" s="42">
        <v>19</v>
      </c>
      <c r="P12" s="43">
        <v>2.1549279800385621E-3</v>
      </c>
    </row>
    <row r="13" spans="1:16">
      <c r="B13" s="111" t="s">
        <v>92</v>
      </c>
      <c r="C13" s="42">
        <v>32</v>
      </c>
      <c r="D13" s="43">
        <v>6.5226253567060742E-3</v>
      </c>
      <c r="E13" s="42">
        <v>1320</v>
      </c>
      <c r="F13" s="43">
        <v>0.26905829596412562</v>
      </c>
      <c r="G13" s="42">
        <v>2929</v>
      </c>
      <c r="H13" s="43">
        <v>0.59702405218100285</v>
      </c>
      <c r="I13" s="42">
        <v>3</v>
      </c>
      <c r="J13" s="43">
        <v>6.1149612719119443E-4</v>
      </c>
      <c r="K13" s="42">
        <v>211</v>
      </c>
      <c r="L13" s="43">
        <v>4.3008560945780677E-2</v>
      </c>
      <c r="M13" s="42">
        <v>350</v>
      </c>
      <c r="N13" s="43">
        <v>7.1341214838972683E-2</v>
      </c>
      <c r="O13" s="42">
        <v>61</v>
      </c>
      <c r="P13" s="43">
        <v>1.243375458622095E-2</v>
      </c>
    </row>
    <row r="14" spans="1:16">
      <c r="B14" s="111" t="s">
        <v>93</v>
      </c>
      <c r="C14" s="42">
        <v>226</v>
      </c>
      <c r="D14" s="43">
        <v>0.1111111111111111</v>
      </c>
      <c r="E14" s="42">
        <v>1352</v>
      </c>
      <c r="F14" s="43">
        <v>0.66470009832841692</v>
      </c>
      <c r="G14" s="42">
        <v>0</v>
      </c>
      <c r="H14" s="43">
        <v>0</v>
      </c>
      <c r="I14" s="42">
        <v>32</v>
      </c>
      <c r="J14" s="43">
        <v>1.5732546705998031E-2</v>
      </c>
      <c r="K14" s="42">
        <v>0</v>
      </c>
      <c r="L14" s="43">
        <v>0</v>
      </c>
      <c r="M14" s="42">
        <v>0</v>
      </c>
      <c r="N14" s="43">
        <v>0</v>
      </c>
      <c r="O14" s="42">
        <v>424</v>
      </c>
      <c r="P14" s="43">
        <v>0.20845624385447389</v>
      </c>
    </row>
    <row r="15" spans="1:16">
      <c r="B15" s="111" t="s">
        <v>94</v>
      </c>
      <c r="C15" s="42">
        <v>8517</v>
      </c>
      <c r="D15" s="43">
        <v>0.43843302790075162</v>
      </c>
      <c r="E15" s="42">
        <v>4553</v>
      </c>
      <c r="F15" s="43">
        <v>0.2343766086687944</v>
      </c>
      <c r="G15" s="42">
        <v>3356</v>
      </c>
      <c r="H15" s="43">
        <v>0.1727581591681252</v>
      </c>
      <c r="I15" s="42">
        <v>2</v>
      </c>
      <c r="J15" s="43">
        <v>1.029548028415526E-4</v>
      </c>
      <c r="K15" s="42">
        <v>131</v>
      </c>
      <c r="L15" s="43">
        <v>6.7435395861216926E-3</v>
      </c>
      <c r="M15" s="42">
        <v>0</v>
      </c>
      <c r="N15" s="43">
        <v>0</v>
      </c>
      <c r="O15" s="42">
        <v>2867</v>
      </c>
      <c r="P15" s="43">
        <v>0.14758570987336561</v>
      </c>
    </row>
    <row r="16" spans="1:16">
      <c r="B16" s="111" t="s">
        <v>95</v>
      </c>
      <c r="C16" s="42">
        <v>3530</v>
      </c>
      <c r="D16" s="43">
        <v>0.58579488881513442</v>
      </c>
      <c r="E16" s="42">
        <v>1382</v>
      </c>
      <c r="F16" s="43">
        <v>0.22933952870892799</v>
      </c>
      <c r="G16" s="42">
        <v>641</v>
      </c>
      <c r="H16" s="43">
        <v>0.106372386325921</v>
      </c>
      <c r="I16" s="42">
        <v>35</v>
      </c>
      <c r="J16" s="43">
        <v>5.8081646199800866E-3</v>
      </c>
      <c r="K16" s="42">
        <v>433</v>
      </c>
      <c r="L16" s="43">
        <v>7.1855293727182204E-2</v>
      </c>
      <c r="M16" s="42">
        <v>3</v>
      </c>
      <c r="N16" s="43">
        <v>4.9784268171257882E-4</v>
      </c>
      <c r="O16" s="42">
        <v>2</v>
      </c>
      <c r="P16" s="43">
        <v>3.3189512114171918E-4</v>
      </c>
    </row>
    <row r="17" spans="2:16">
      <c r="B17" s="111" t="s">
        <v>96</v>
      </c>
      <c r="C17" s="42">
        <v>5859</v>
      </c>
      <c r="D17" s="43">
        <v>0.23944582941681311</v>
      </c>
      <c r="E17" s="42">
        <v>17714</v>
      </c>
      <c r="F17" s="43">
        <v>0.72393640933425962</v>
      </c>
      <c r="G17" s="42">
        <v>870</v>
      </c>
      <c r="H17" s="43">
        <v>3.5555192284114592E-2</v>
      </c>
      <c r="I17" s="42">
        <v>0</v>
      </c>
      <c r="J17" s="43">
        <v>0</v>
      </c>
      <c r="K17" s="42">
        <v>0</v>
      </c>
      <c r="L17" s="43">
        <v>0</v>
      </c>
      <c r="M17" s="42">
        <v>26</v>
      </c>
      <c r="N17" s="43">
        <v>1.0625689648126201E-3</v>
      </c>
      <c r="O17" s="42">
        <v>0</v>
      </c>
      <c r="P17" s="43">
        <v>0</v>
      </c>
    </row>
    <row r="18" spans="2:16">
      <c r="B18" s="111" t="s">
        <v>97</v>
      </c>
      <c r="C18" s="42">
        <v>2019</v>
      </c>
      <c r="D18" s="43">
        <v>6.7860984135520303E-2</v>
      </c>
      <c r="E18" s="42">
        <v>22049</v>
      </c>
      <c r="F18" s="43">
        <v>0.74109303576230168</v>
      </c>
      <c r="G18" s="42">
        <v>3859</v>
      </c>
      <c r="H18" s="43">
        <v>0.12970556601236891</v>
      </c>
      <c r="I18" s="42">
        <v>135</v>
      </c>
      <c r="J18" s="43">
        <v>4.5375100833557414E-3</v>
      </c>
      <c r="K18" s="42">
        <v>700</v>
      </c>
      <c r="L18" s="43">
        <v>2.3527830061844581E-2</v>
      </c>
      <c r="M18" s="42">
        <v>981</v>
      </c>
      <c r="N18" s="43">
        <v>3.297257327238505E-2</v>
      </c>
      <c r="O18" s="42">
        <v>9</v>
      </c>
      <c r="P18" s="43">
        <v>3.0250067222371613E-4</v>
      </c>
    </row>
    <row r="19" spans="2:16">
      <c r="B19" s="111" t="s">
        <v>98</v>
      </c>
      <c r="C19" s="42">
        <v>205</v>
      </c>
      <c r="D19" s="43">
        <v>7.0422535211267609E-2</v>
      </c>
      <c r="E19" s="42">
        <v>149</v>
      </c>
      <c r="F19" s="43">
        <v>5.1185159738921328E-2</v>
      </c>
      <c r="G19" s="42">
        <v>2332</v>
      </c>
      <c r="H19" s="43">
        <v>0.80109927859841978</v>
      </c>
      <c r="I19" s="42">
        <v>0</v>
      </c>
      <c r="J19" s="43">
        <v>0</v>
      </c>
      <c r="K19" s="42">
        <v>223</v>
      </c>
      <c r="L19" s="43">
        <v>7.6605977327378907E-2</v>
      </c>
      <c r="M19" s="42">
        <v>0</v>
      </c>
      <c r="N19" s="43">
        <v>0</v>
      </c>
      <c r="O19" s="42">
        <v>2</v>
      </c>
      <c r="P19" s="43">
        <v>6.8704912401236691E-4</v>
      </c>
    </row>
    <row r="20" spans="2:16">
      <c r="B20" s="111" t="s">
        <v>99</v>
      </c>
      <c r="C20" s="42">
        <v>3456</v>
      </c>
      <c r="D20" s="43">
        <v>0.15687698592827959</v>
      </c>
      <c r="E20" s="42">
        <v>13573</v>
      </c>
      <c r="F20" s="43">
        <v>0.61611438946890607</v>
      </c>
      <c r="G20" s="42">
        <v>3752</v>
      </c>
      <c r="H20" s="43">
        <v>0.17031320926009991</v>
      </c>
      <c r="I20" s="42">
        <v>0</v>
      </c>
      <c r="J20" s="43">
        <v>0</v>
      </c>
      <c r="K20" s="42">
        <v>2</v>
      </c>
      <c r="L20" s="43">
        <v>9.0785292782569218E-5</v>
      </c>
      <c r="M20" s="42">
        <v>0</v>
      </c>
      <c r="N20" s="43">
        <v>0</v>
      </c>
      <c r="O20" s="42">
        <v>1247</v>
      </c>
      <c r="P20" s="43">
        <v>5.6604630049931909E-2</v>
      </c>
    </row>
    <row r="21" spans="2:16">
      <c r="B21" s="111" t="s">
        <v>100</v>
      </c>
      <c r="C21" s="42">
        <v>16818</v>
      </c>
      <c r="D21" s="43">
        <v>0.67366312837973163</v>
      </c>
      <c r="E21" s="42">
        <v>5840</v>
      </c>
      <c r="F21" s="43">
        <v>0.2339274984978971</v>
      </c>
      <c r="G21" s="42">
        <v>1300</v>
      </c>
      <c r="H21" s="43">
        <v>5.2072902062888053E-2</v>
      </c>
      <c r="I21" s="42">
        <v>4</v>
      </c>
      <c r="J21" s="43">
        <v>1.6022431403965549E-4</v>
      </c>
      <c r="K21" s="42">
        <v>986</v>
      </c>
      <c r="L21" s="43">
        <v>3.9495293410775088E-2</v>
      </c>
      <c r="M21" s="42">
        <v>6</v>
      </c>
      <c r="N21" s="43">
        <v>2.4033647105948329E-4</v>
      </c>
      <c r="O21" s="42">
        <v>11</v>
      </c>
      <c r="P21" s="43">
        <v>4.4061686360905272E-4</v>
      </c>
    </row>
    <row r="22" spans="2:16">
      <c r="B22" s="111" t="s">
        <v>101</v>
      </c>
      <c r="C22" s="42">
        <v>1456</v>
      </c>
      <c r="D22" s="43">
        <v>0.19731670958124409</v>
      </c>
      <c r="E22" s="42">
        <v>5654</v>
      </c>
      <c r="F22" s="43">
        <v>0.7662284862447486</v>
      </c>
      <c r="G22" s="42">
        <v>68</v>
      </c>
      <c r="H22" s="43">
        <v>9.2153408320910686E-3</v>
      </c>
      <c r="I22" s="42">
        <v>1</v>
      </c>
      <c r="J22" s="43">
        <v>1.355197181189863E-4</v>
      </c>
      <c r="K22" s="42">
        <v>19</v>
      </c>
      <c r="L22" s="43">
        <v>2.5748746442607398E-3</v>
      </c>
      <c r="M22" s="42">
        <v>1</v>
      </c>
      <c r="N22" s="43">
        <v>1.355197181189863E-4</v>
      </c>
      <c r="O22" s="42">
        <v>180</v>
      </c>
      <c r="P22" s="43">
        <v>2.4393549261417541E-2</v>
      </c>
    </row>
    <row r="23" spans="2:16">
      <c r="B23" s="111" t="s">
        <v>102</v>
      </c>
      <c r="C23" s="42">
        <v>7</v>
      </c>
      <c r="D23" s="43">
        <v>2.7322404371584699E-3</v>
      </c>
      <c r="E23" s="42">
        <v>1845</v>
      </c>
      <c r="F23" s="43">
        <v>0.72014051522248246</v>
      </c>
      <c r="G23" s="42">
        <v>268</v>
      </c>
      <c r="H23" s="43">
        <v>0.1046057767369243</v>
      </c>
      <c r="I23" s="42">
        <v>0</v>
      </c>
      <c r="J23" s="43">
        <v>0</v>
      </c>
      <c r="K23" s="42">
        <v>391</v>
      </c>
      <c r="L23" s="43">
        <v>0.15261514441842311</v>
      </c>
      <c r="M23" s="42">
        <v>0</v>
      </c>
      <c r="N23" s="43">
        <v>0</v>
      </c>
      <c r="O23" s="42">
        <v>51</v>
      </c>
      <c r="P23" s="43">
        <v>1.9906323185011711E-2</v>
      </c>
    </row>
    <row r="24" spans="2:16">
      <c r="B24" s="111" t="s">
        <v>103</v>
      </c>
      <c r="C24" s="42">
        <v>1159</v>
      </c>
      <c r="D24" s="43">
        <v>0.14210397253555659</v>
      </c>
      <c r="E24" s="42">
        <v>5737</v>
      </c>
      <c r="F24" s="43">
        <v>0.70340853359489941</v>
      </c>
      <c r="G24" s="42">
        <v>10</v>
      </c>
      <c r="H24" s="43">
        <v>1.2260912211868561E-3</v>
      </c>
      <c r="I24" s="42">
        <v>1</v>
      </c>
      <c r="J24" s="43">
        <v>1.2260912211868561E-4</v>
      </c>
      <c r="K24" s="42">
        <v>353</v>
      </c>
      <c r="L24" s="43">
        <v>4.3281020107896029E-2</v>
      </c>
      <c r="M24" s="42">
        <v>896</v>
      </c>
      <c r="N24" s="43">
        <v>0.1098577734183423</v>
      </c>
      <c r="O24" s="42">
        <v>0</v>
      </c>
      <c r="P24" s="43">
        <v>0</v>
      </c>
    </row>
    <row r="25" spans="2:16">
      <c r="B25" s="111" t="s">
        <v>104</v>
      </c>
      <c r="C25" s="42">
        <v>995</v>
      </c>
      <c r="D25" s="43">
        <v>0.92472118959107807</v>
      </c>
      <c r="E25" s="42">
        <v>0</v>
      </c>
      <c r="F25" s="43">
        <v>0</v>
      </c>
      <c r="G25" s="42">
        <v>8</v>
      </c>
      <c r="H25" s="43">
        <v>7.4349442379182153E-3</v>
      </c>
      <c r="I25" s="42">
        <v>0</v>
      </c>
      <c r="J25" s="43">
        <v>0</v>
      </c>
      <c r="K25" s="42">
        <v>0</v>
      </c>
      <c r="L25" s="43">
        <v>0</v>
      </c>
      <c r="M25" s="42">
        <v>0</v>
      </c>
      <c r="N25" s="43">
        <v>0</v>
      </c>
      <c r="O25" s="42">
        <v>73</v>
      </c>
      <c r="P25" s="43">
        <v>6.7843866171003714E-2</v>
      </c>
    </row>
    <row r="26" spans="2:16">
      <c r="B26" s="111" t="s">
        <v>105</v>
      </c>
      <c r="C26" s="42">
        <v>45</v>
      </c>
      <c r="D26" s="43">
        <v>1</v>
      </c>
      <c r="E26" s="42">
        <v>0</v>
      </c>
      <c r="F26" s="43">
        <v>0</v>
      </c>
      <c r="G26" s="42">
        <v>0</v>
      </c>
      <c r="H26" s="43">
        <v>0</v>
      </c>
      <c r="I26" s="42">
        <v>0</v>
      </c>
      <c r="J26" s="43">
        <v>0</v>
      </c>
      <c r="K26" s="42">
        <v>0</v>
      </c>
      <c r="L26" s="43">
        <v>0</v>
      </c>
      <c r="M26" s="42">
        <v>0</v>
      </c>
      <c r="N26" s="43">
        <v>0</v>
      </c>
      <c r="O26" s="42">
        <v>0</v>
      </c>
      <c r="P26" s="43">
        <v>0</v>
      </c>
    </row>
    <row r="27" spans="2:16">
      <c r="B27" s="115" t="s">
        <v>106</v>
      </c>
      <c r="C27" s="44">
        <v>48</v>
      </c>
      <c r="D27" s="45">
        <v>0.75</v>
      </c>
      <c r="E27" s="44">
        <v>2</v>
      </c>
      <c r="F27" s="45">
        <v>3.125E-2</v>
      </c>
      <c r="G27" s="44">
        <v>1</v>
      </c>
      <c r="H27" s="45">
        <v>1.5625E-2</v>
      </c>
      <c r="I27" s="44">
        <v>0</v>
      </c>
      <c r="J27" s="45">
        <v>0</v>
      </c>
      <c r="K27" s="44">
        <v>13</v>
      </c>
      <c r="L27" s="45">
        <v>0.203125</v>
      </c>
      <c r="M27" s="44">
        <v>0</v>
      </c>
      <c r="N27" s="45">
        <v>0</v>
      </c>
      <c r="O27" s="44">
        <v>0</v>
      </c>
      <c r="P27" s="45">
        <v>0</v>
      </c>
    </row>
    <row r="28" spans="2:16" ht="7.5" customHeight="1"/>
    <row r="29" spans="2:16">
      <c r="B29" s="119" t="s">
        <v>49</v>
      </c>
      <c r="C29" s="46">
        <v>119369</v>
      </c>
      <c r="D29" s="47">
        <v>0.46923805667697888</v>
      </c>
      <c r="E29" s="46">
        <v>102371</v>
      </c>
      <c r="F29" s="47">
        <v>0.40241912975796912</v>
      </c>
      <c r="G29" s="46">
        <v>19706</v>
      </c>
      <c r="H29" s="47">
        <v>7.7464041291093563E-2</v>
      </c>
      <c r="I29" s="46">
        <v>340</v>
      </c>
      <c r="J29" s="47">
        <v>1.3365357778834779E-3</v>
      </c>
      <c r="K29" s="46">
        <v>4363</v>
      </c>
      <c r="L29" s="47">
        <v>1.715089882031063E-2</v>
      </c>
      <c r="M29" s="46">
        <v>2272</v>
      </c>
      <c r="N29" s="47">
        <v>8.9312037863272398E-3</v>
      </c>
      <c r="O29" s="46">
        <v>5968</v>
      </c>
      <c r="P29" s="47">
        <v>2.3460133889437039E-2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283</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63987</v>
      </c>
      <c r="D9" s="41">
        <v>0.86133695886280426</v>
      </c>
      <c r="E9" s="40">
        <v>10269</v>
      </c>
      <c r="F9" s="41">
        <v>0.1382322851604566</v>
      </c>
      <c r="G9" s="40">
        <v>32</v>
      </c>
      <c r="H9" s="41">
        <v>4.3075597673917728E-4</v>
      </c>
      <c r="I9" s="40">
        <v>0</v>
      </c>
      <c r="J9" s="41">
        <v>0</v>
      </c>
      <c r="K9" s="40">
        <v>0</v>
      </c>
      <c r="L9" s="41">
        <v>0</v>
      </c>
      <c r="M9" s="40">
        <v>0</v>
      </c>
      <c r="N9" s="41">
        <v>0</v>
      </c>
      <c r="O9" s="40">
        <v>0</v>
      </c>
      <c r="P9" s="41">
        <v>0</v>
      </c>
    </row>
    <row r="10" spans="1:16">
      <c r="B10" s="111" t="s">
        <v>89</v>
      </c>
      <c r="C10" s="42">
        <v>1129</v>
      </c>
      <c r="D10" s="43">
        <v>0.21922330097087381</v>
      </c>
      <c r="E10" s="42">
        <v>2647</v>
      </c>
      <c r="F10" s="43">
        <v>0.51398058252427181</v>
      </c>
      <c r="G10" s="42">
        <v>115</v>
      </c>
      <c r="H10" s="43">
        <v>2.2330097087378639E-2</v>
      </c>
      <c r="I10" s="42">
        <v>666</v>
      </c>
      <c r="J10" s="43">
        <v>0.12932038834951459</v>
      </c>
      <c r="K10" s="42">
        <v>283</v>
      </c>
      <c r="L10" s="43">
        <v>5.495145631067961E-2</v>
      </c>
      <c r="M10" s="42">
        <v>0</v>
      </c>
      <c r="N10" s="43">
        <v>0</v>
      </c>
      <c r="O10" s="42">
        <v>310</v>
      </c>
      <c r="P10" s="43">
        <v>6.0194174757281553E-2</v>
      </c>
    </row>
    <row r="11" spans="1:16">
      <c r="B11" s="111" t="s">
        <v>90</v>
      </c>
      <c r="C11" s="42">
        <v>1072</v>
      </c>
      <c r="D11" s="43">
        <v>0.23732565862297991</v>
      </c>
      <c r="E11" s="42">
        <v>1155</v>
      </c>
      <c r="F11" s="43">
        <v>0.25570068629621429</v>
      </c>
      <c r="G11" s="42">
        <v>140</v>
      </c>
      <c r="H11" s="43">
        <v>3.0994022581359311E-2</v>
      </c>
      <c r="I11" s="42">
        <v>1546</v>
      </c>
      <c r="J11" s="43">
        <v>0.34226256364843921</v>
      </c>
      <c r="K11" s="42">
        <v>0</v>
      </c>
      <c r="L11" s="43">
        <v>0</v>
      </c>
      <c r="M11" s="42">
        <v>0</v>
      </c>
      <c r="N11" s="43">
        <v>0</v>
      </c>
      <c r="O11" s="42">
        <v>604</v>
      </c>
      <c r="P11" s="43">
        <v>0.13371706885100729</v>
      </c>
    </row>
    <row r="12" spans="1:16">
      <c r="B12" s="111" t="s">
        <v>91</v>
      </c>
      <c r="C12" s="42">
        <v>183</v>
      </c>
      <c r="D12" s="43">
        <v>3.4508768621534978E-2</v>
      </c>
      <c r="E12" s="42">
        <v>4313</v>
      </c>
      <c r="F12" s="43">
        <v>0.8133132189326796</v>
      </c>
      <c r="G12" s="42">
        <v>35</v>
      </c>
      <c r="H12" s="43">
        <v>6.600037714501226E-3</v>
      </c>
      <c r="I12" s="42">
        <v>9</v>
      </c>
      <c r="J12" s="43">
        <v>1.6971525551574579E-3</v>
      </c>
      <c r="K12" s="42">
        <v>506</v>
      </c>
      <c r="L12" s="43">
        <v>9.5417688101074857E-2</v>
      </c>
      <c r="M12" s="42">
        <v>253</v>
      </c>
      <c r="N12" s="43">
        <v>4.7708844050537429E-2</v>
      </c>
      <c r="O12" s="42">
        <v>4</v>
      </c>
      <c r="P12" s="43">
        <v>7.5429002451442577E-4</v>
      </c>
    </row>
    <row r="13" spans="1:16">
      <c r="B13" s="111" t="s">
        <v>92</v>
      </c>
      <c r="C13" s="42">
        <v>19</v>
      </c>
      <c r="D13" s="43">
        <v>3.4320809248554909E-3</v>
      </c>
      <c r="E13" s="42">
        <v>1584</v>
      </c>
      <c r="F13" s="43">
        <v>0.2861271676300578</v>
      </c>
      <c r="G13" s="42">
        <v>3036</v>
      </c>
      <c r="H13" s="43">
        <v>0.54841040462427748</v>
      </c>
      <c r="I13" s="42">
        <v>3</v>
      </c>
      <c r="J13" s="43">
        <v>5.41907514450867E-4</v>
      </c>
      <c r="K13" s="42">
        <v>297</v>
      </c>
      <c r="L13" s="43">
        <v>5.3648843930635841E-2</v>
      </c>
      <c r="M13" s="42">
        <v>563</v>
      </c>
      <c r="N13" s="43">
        <v>0.10169797687861271</v>
      </c>
      <c r="O13" s="42">
        <v>34</v>
      </c>
      <c r="P13" s="43">
        <v>6.141618497109827E-3</v>
      </c>
    </row>
    <row r="14" spans="1:16">
      <c r="B14" s="111" t="s">
        <v>93</v>
      </c>
      <c r="C14" s="42">
        <v>231</v>
      </c>
      <c r="D14" s="43">
        <v>5.3571428571428568E-2</v>
      </c>
      <c r="E14" s="42">
        <v>1057</v>
      </c>
      <c r="F14" s="43">
        <v>0.24512987012987009</v>
      </c>
      <c r="G14" s="42">
        <v>0</v>
      </c>
      <c r="H14" s="43">
        <v>0</v>
      </c>
      <c r="I14" s="42">
        <v>2628</v>
      </c>
      <c r="J14" s="43">
        <v>0.60946196660482377</v>
      </c>
      <c r="K14" s="42">
        <v>0</v>
      </c>
      <c r="L14" s="43">
        <v>0</v>
      </c>
      <c r="M14" s="42">
        <v>0</v>
      </c>
      <c r="N14" s="43">
        <v>0</v>
      </c>
      <c r="O14" s="42">
        <v>396</v>
      </c>
      <c r="P14" s="43">
        <v>9.1836734693877556E-2</v>
      </c>
    </row>
    <row r="15" spans="1:16">
      <c r="B15" s="111" t="s">
        <v>94</v>
      </c>
      <c r="C15" s="42">
        <v>4496</v>
      </c>
      <c r="D15" s="43">
        <v>0.3631663974151858</v>
      </c>
      <c r="E15" s="42">
        <v>3571</v>
      </c>
      <c r="F15" s="43">
        <v>0.2884491114701131</v>
      </c>
      <c r="G15" s="42">
        <v>1190</v>
      </c>
      <c r="H15" s="43">
        <v>9.6122778675282711E-2</v>
      </c>
      <c r="I15" s="42">
        <v>2069</v>
      </c>
      <c r="J15" s="43">
        <v>0.167124394184168</v>
      </c>
      <c r="K15" s="42">
        <v>195</v>
      </c>
      <c r="L15" s="43">
        <v>1.5751211631663979E-2</v>
      </c>
      <c r="M15" s="42">
        <v>0</v>
      </c>
      <c r="N15" s="43">
        <v>0</v>
      </c>
      <c r="O15" s="42">
        <v>859</v>
      </c>
      <c r="P15" s="43">
        <v>6.9386106623586435E-2</v>
      </c>
    </row>
    <row r="16" spans="1:16">
      <c r="B16" s="111" t="s">
        <v>95</v>
      </c>
      <c r="C16" s="42">
        <v>1871</v>
      </c>
      <c r="D16" s="43">
        <v>0.34412359757219052</v>
      </c>
      <c r="E16" s="42">
        <v>2179</v>
      </c>
      <c r="F16" s="43">
        <v>0.40077248482619088</v>
      </c>
      <c r="G16" s="42">
        <v>438</v>
      </c>
      <c r="H16" s="43">
        <v>8.0559131874195333E-2</v>
      </c>
      <c r="I16" s="42">
        <v>41</v>
      </c>
      <c r="J16" s="43">
        <v>7.5409233032922556E-3</v>
      </c>
      <c r="K16" s="42">
        <v>801</v>
      </c>
      <c r="L16" s="43">
        <v>0.1473238918521243</v>
      </c>
      <c r="M16" s="42">
        <v>81</v>
      </c>
      <c r="N16" s="43">
        <v>1.4897921647967631E-2</v>
      </c>
      <c r="O16" s="42">
        <v>26</v>
      </c>
      <c r="P16" s="43">
        <v>4.7820489240389917E-3</v>
      </c>
    </row>
    <row r="17" spans="2:16">
      <c r="B17" s="111" t="s">
        <v>96</v>
      </c>
      <c r="C17" s="42">
        <v>4434</v>
      </c>
      <c r="D17" s="43">
        <v>0.28455910666153261</v>
      </c>
      <c r="E17" s="42">
        <v>6778</v>
      </c>
      <c r="F17" s="43">
        <v>0.43498908997561292</v>
      </c>
      <c r="G17" s="42">
        <v>674</v>
      </c>
      <c r="H17" s="43">
        <v>4.3255037864202282E-2</v>
      </c>
      <c r="I17" s="42">
        <v>0</v>
      </c>
      <c r="J17" s="43">
        <v>0</v>
      </c>
      <c r="K17" s="42">
        <v>0</v>
      </c>
      <c r="L17" s="43">
        <v>0</v>
      </c>
      <c r="M17" s="42">
        <v>3696</v>
      </c>
      <c r="N17" s="43">
        <v>0.23719676549865229</v>
      </c>
      <c r="O17" s="42">
        <v>0</v>
      </c>
      <c r="P17" s="43">
        <v>0</v>
      </c>
    </row>
    <row r="18" spans="2:16">
      <c r="B18" s="111" t="s">
        <v>97</v>
      </c>
      <c r="C18" s="42">
        <v>1653</v>
      </c>
      <c r="D18" s="43">
        <v>5.4373211407519488E-2</v>
      </c>
      <c r="E18" s="42">
        <v>23046</v>
      </c>
      <c r="F18" s="43">
        <v>0.75806716884313019</v>
      </c>
      <c r="G18" s="42">
        <v>3521</v>
      </c>
      <c r="H18" s="43">
        <v>0.1158185586000461</v>
      </c>
      <c r="I18" s="42">
        <v>38</v>
      </c>
      <c r="J18" s="43">
        <v>1.2499588829314821E-3</v>
      </c>
      <c r="K18" s="42">
        <v>198</v>
      </c>
      <c r="L18" s="43">
        <v>6.5129436531693036E-3</v>
      </c>
      <c r="M18" s="42">
        <v>1938</v>
      </c>
      <c r="N18" s="43">
        <v>6.3747903029505615E-2</v>
      </c>
      <c r="O18" s="42">
        <v>7</v>
      </c>
      <c r="P18" s="43">
        <v>2.3025558369790469E-4</v>
      </c>
    </row>
    <row r="19" spans="2:16">
      <c r="B19" s="111" t="s">
        <v>98</v>
      </c>
      <c r="C19" s="42">
        <v>109</v>
      </c>
      <c r="D19" s="43">
        <v>5.1880057115659212E-2</v>
      </c>
      <c r="E19" s="42">
        <v>128</v>
      </c>
      <c r="F19" s="43">
        <v>6.0923369823893382E-2</v>
      </c>
      <c r="G19" s="42">
        <v>1479</v>
      </c>
      <c r="H19" s="43">
        <v>0.70395049976201807</v>
      </c>
      <c r="I19" s="42">
        <v>1</v>
      </c>
      <c r="J19" s="43">
        <v>4.7596382674916699E-4</v>
      </c>
      <c r="K19" s="42">
        <v>380</v>
      </c>
      <c r="L19" s="43">
        <v>0.18086625416468349</v>
      </c>
      <c r="M19" s="42">
        <v>2</v>
      </c>
      <c r="N19" s="43">
        <v>9.519276534983341E-4</v>
      </c>
      <c r="O19" s="42">
        <v>2</v>
      </c>
      <c r="P19" s="43">
        <v>9.519276534983341E-4</v>
      </c>
    </row>
    <row r="20" spans="2:16">
      <c r="B20" s="111" t="s">
        <v>99</v>
      </c>
      <c r="C20" s="42">
        <v>4026</v>
      </c>
      <c r="D20" s="43">
        <v>0.24503956177723679</v>
      </c>
      <c r="E20" s="42">
        <v>8625</v>
      </c>
      <c r="F20" s="43">
        <v>0.5249543517954961</v>
      </c>
      <c r="G20" s="42">
        <v>2752</v>
      </c>
      <c r="H20" s="43">
        <v>0.16749847839318319</v>
      </c>
      <c r="I20" s="42">
        <v>0</v>
      </c>
      <c r="J20" s="43">
        <v>0</v>
      </c>
      <c r="K20" s="42">
        <v>1</v>
      </c>
      <c r="L20" s="43">
        <v>6.086427267194157E-5</v>
      </c>
      <c r="M20" s="42">
        <v>0</v>
      </c>
      <c r="N20" s="43">
        <v>0</v>
      </c>
      <c r="O20" s="42">
        <v>1026</v>
      </c>
      <c r="P20" s="43">
        <v>6.244674376141205E-2</v>
      </c>
    </row>
    <row r="21" spans="2:16">
      <c r="B21" s="111" t="s">
        <v>100</v>
      </c>
      <c r="C21" s="42">
        <v>19779</v>
      </c>
      <c r="D21" s="43">
        <v>0.63555155682658016</v>
      </c>
      <c r="E21" s="42">
        <v>6774</v>
      </c>
      <c r="F21" s="43">
        <v>0.21766652742521131</v>
      </c>
      <c r="G21" s="42">
        <v>1612</v>
      </c>
      <c r="H21" s="43">
        <v>5.1797821406767128E-2</v>
      </c>
      <c r="I21" s="42">
        <v>185</v>
      </c>
      <c r="J21" s="43">
        <v>5.9445390572282382E-3</v>
      </c>
      <c r="K21" s="42">
        <v>2631</v>
      </c>
      <c r="L21" s="43">
        <v>8.4540985186851325E-2</v>
      </c>
      <c r="M21" s="42">
        <v>17</v>
      </c>
      <c r="N21" s="43">
        <v>5.4625494039394623E-4</v>
      </c>
      <c r="O21" s="42">
        <v>123</v>
      </c>
      <c r="P21" s="43">
        <v>3.9523151569679626E-3</v>
      </c>
    </row>
    <row r="22" spans="2:16">
      <c r="B22" s="111" t="s">
        <v>101</v>
      </c>
      <c r="C22" s="42">
        <v>893</v>
      </c>
      <c r="D22" s="43">
        <v>0.16669777860742949</v>
      </c>
      <c r="E22" s="42">
        <v>3186</v>
      </c>
      <c r="F22" s="43">
        <v>0.5947358596229233</v>
      </c>
      <c r="G22" s="42">
        <v>82</v>
      </c>
      <c r="H22" s="43">
        <v>1.5307074855329479E-2</v>
      </c>
      <c r="I22" s="42">
        <v>5</v>
      </c>
      <c r="J22" s="43">
        <v>9.3335822288594366E-4</v>
      </c>
      <c r="K22" s="42">
        <v>134</v>
      </c>
      <c r="L22" s="43">
        <v>2.5014000373343288E-2</v>
      </c>
      <c r="M22" s="42">
        <v>3</v>
      </c>
      <c r="N22" s="43">
        <v>5.600149337315662E-4</v>
      </c>
      <c r="O22" s="42">
        <v>1054</v>
      </c>
      <c r="P22" s="43">
        <v>0.19675191338435691</v>
      </c>
    </row>
    <row r="23" spans="2:16">
      <c r="B23" s="111" t="s">
        <v>102</v>
      </c>
      <c r="C23" s="42">
        <v>2</v>
      </c>
      <c r="D23" s="43">
        <v>1.5723270440251571E-3</v>
      </c>
      <c r="E23" s="42">
        <v>717</v>
      </c>
      <c r="F23" s="43">
        <v>0.56367924528301883</v>
      </c>
      <c r="G23" s="42">
        <v>208</v>
      </c>
      <c r="H23" s="43">
        <v>0.16352201257861629</v>
      </c>
      <c r="I23" s="42">
        <v>9</v>
      </c>
      <c r="J23" s="43">
        <v>7.0754716981132077E-3</v>
      </c>
      <c r="K23" s="42">
        <v>228</v>
      </c>
      <c r="L23" s="43">
        <v>0.17924528301886791</v>
      </c>
      <c r="M23" s="42">
        <v>1</v>
      </c>
      <c r="N23" s="43">
        <v>7.8616352201257866E-4</v>
      </c>
      <c r="O23" s="42">
        <v>107</v>
      </c>
      <c r="P23" s="43">
        <v>8.4119496855345907E-2</v>
      </c>
    </row>
    <row r="24" spans="2:16">
      <c r="B24" s="111" t="s">
        <v>103</v>
      </c>
      <c r="C24" s="42">
        <v>399</v>
      </c>
      <c r="D24" s="43">
        <v>7.5226244343891399E-2</v>
      </c>
      <c r="E24" s="42">
        <v>3167</v>
      </c>
      <c r="F24" s="43">
        <v>0.59709653092006032</v>
      </c>
      <c r="G24" s="42">
        <v>147</v>
      </c>
      <c r="H24" s="43">
        <v>2.7714932126696831E-2</v>
      </c>
      <c r="I24" s="42">
        <v>0</v>
      </c>
      <c r="J24" s="43">
        <v>0</v>
      </c>
      <c r="K24" s="42">
        <v>445</v>
      </c>
      <c r="L24" s="43">
        <v>8.3898944193061833E-2</v>
      </c>
      <c r="M24" s="42">
        <v>1146</v>
      </c>
      <c r="N24" s="43">
        <v>0.2160633484162896</v>
      </c>
      <c r="O24" s="42">
        <v>0</v>
      </c>
      <c r="P24" s="43">
        <v>0</v>
      </c>
    </row>
    <row r="25" spans="2:16">
      <c r="B25" s="111" t="s">
        <v>104</v>
      </c>
      <c r="C25" s="42">
        <v>334</v>
      </c>
      <c r="D25" s="43">
        <v>0.61060329067641683</v>
      </c>
      <c r="E25" s="42">
        <v>31</v>
      </c>
      <c r="F25" s="43">
        <v>5.6672760511882997E-2</v>
      </c>
      <c r="G25" s="42">
        <v>10</v>
      </c>
      <c r="H25" s="43">
        <v>1.8281535648994519E-2</v>
      </c>
      <c r="I25" s="42">
        <v>13</v>
      </c>
      <c r="J25" s="43">
        <v>2.376599634369287E-2</v>
      </c>
      <c r="K25" s="42">
        <v>29</v>
      </c>
      <c r="L25" s="43">
        <v>5.3016453382084092E-2</v>
      </c>
      <c r="M25" s="42">
        <v>0</v>
      </c>
      <c r="N25" s="43">
        <v>0</v>
      </c>
      <c r="O25" s="42">
        <v>130</v>
      </c>
      <c r="P25" s="43">
        <v>0.23765996343692869</v>
      </c>
    </row>
    <row r="26" spans="2:16">
      <c r="B26" s="111" t="s">
        <v>105</v>
      </c>
      <c r="C26" s="42">
        <v>29</v>
      </c>
      <c r="D26" s="43">
        <v>0.90625</v>
      </c>
      <c r="E26" s="42">
        <v>3</v>
      </c>
      <c r="F26" s="43">
        <v>9.375E-2</v>
      </c>
      <c r="G26" s="42">
        <v>0</v>
      </c>
      <c r="H26" s="43">
        <v>0</v>
      </c>
      <c r="I26" s="42">
        <v>0</v>
      </c>
      <c r="J26" s="43">
        <v>0</v>
      </c>
      <c r="K26" s="42">
        <v>0</v>
      </c>
      <c r="L26" s="43">
        <v>0</v>
      </c>
      <c r="M26" s="42">
        <v>0</v>
      </c>
      <c r="N26" s="43">
        <v>0</v>
      </c>
      <c r="O26" s="42">
        <v>0</v>
      </c>
      <c r="P26" s="43">
        <v>0</v>
      </c>
    </row>
    <row r="27" spans="2:16">
      <c r="B27" s="115" t="s">
        <v>106</v>
      </c>
      <c r="C27" s="44">
        <v>85</v>
      </c>
      <c r="D27" s="45">
        <v>0.79439252336448596</v>
      </c>
      <c r="E27" s="44">
        <v>5</v>
      </c>
      <c r="F27" s="45">
        <v>4.6728971962616821E-2</v>
      </c>
      <c r="G27" s="44">
        <v>1</v>
      </c>
      <c r="H27" s="45">
        <v>9.3457943925233638E-3</v>
      </c>
      <c r="I27" s="44">
        <v>2</v>
      </c>
      <c r="J27" s="45">
        <v>1.8691588785046731E-2</v>
      </c>
      <c r="K27" s="44">
        <v>11</v>
      </c>
      <c r="L27" s="45">
        <v>0.10280373831775701</v>
      </c>
      <c r="M27" s="44">
        <v>0</v>
      </c>
      <c r="N27" s="45">
        <v>0</v>
      </c>
      <c r="O27" s="44">
        <v>3</v>
      </c>
      <c r="P27" s="45">
        <v>2.803738317757009E-2</v>
      </c>
    </row>
    <row r="28" spans="2:16" ht="7.5" customHeight="1"/>
    <row r="29" spans="2:16">
      <c r="B29" s="119" t="s">
        <v>49</v>
      </c>
      <c r="C29" s="46">
        <v>104731</v>
      </c>
      <c r="D29" s="47">
        <v>0.46510522833149032</v>
      </c>
      <c r="E29" s="46">
        <v>79235</v>
      </c>
      <c r="F29" s="47">
        <v>0.35187874427672461</v>
      </c>
      <c r="G29" s="46">
        <v>15472</v>
      </c>
      <c r="H29" s="47">
        <v>6.8710392269192677E-2</v>
      </c>
      <c r="I29" s="46">
        <v>7215</v>
      </c>
      <c r="J29" s="47">
        <v>3.2041460717568852E-2</v>
      </c>
      <c r="K29" s="46">
        <v>6139</v>
      </c>
      <c r="L29" s="47">
        <v>2.7262997553036059E-2</v>
      </c>
      <c r="M29" s="46">
        <v>7700</v>
      </c>
      <c r="N29" s="47">
        <v>3.4195321902325729E-2</v>
      </c>
      <c r="O29" s="46">
        <v>4685</v>
      </c>
      <c r="P29" s="47">
        <v>2.080585494966182E-2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284</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27836</v>
      </c>
      <c r="D9" s="41">
        <v>0.81875404435555033</v>
      </c>
      <c r="E9" s="40">
        <v>6139</v>
      </c>
      <c r="F9" s="41">
        <v>0.18056944526148599</v>
      </c>
      <c r="G9" s="40">
        <v>23</v>
      </c>
      <c r="H9" s="41">
        <v>6.7651038296370378E-4</v>
      </c>
      <c r="I9" s="40">
        <v>0</v>
      </c>
      <c r="J9" s="41">
        <v>0</v>
      </c>
      <c r="K9" s="40">
        <v>0</v>
      </c>
      <c r="L9" s="41">
        <v>0</v>
      </c>
      <c r="M9" s="40">
        <v>0</v>
      </c>
      <c r="N9" s="41">
        <v>0</v>
      </c>
      <c r="O9" s="40">
        <v>0</v>
      </c>
      <c r="P9" s="41">
        <v>0</v>
      </c>
    </row>
    <row r="10" spans="1:16">
      <c r="B10" s="111" t="s">
        <v>89</v>
      </c>
      <c r="C10" s="42">
        <v>397</v>
      </c>
      <c r="D10" s="43">
        <v>8.8379341050756899E-2</v>
      </c>
      <c r="E10" s="42">
        <v>1547</v>
      </c>
      <c r="F10" s="43">
        <v>0.34439002671415853</v>
      </c>
      <c r="G10" s="42">
        <v>106</v>
      </c>
      <c r="H10" s="43">
        <v>2.3597506678539621E-2</v>
      </c>
      <c r="I10" s="42">
        <v>1983</v>
      </c>
      <c r="J10" s="43">
        <v>0.4414514692787177</v>
      </c>
      <c r="K10" s="42">
        <v>200</v>
      </c>
      <c r="L10" s="43">
        <v>4.4523597506678537E-2</v>
      </c>
      <c r="M10" s="42">
        <v>0</v>
      </c>
      <c r="N10" s="43">
        <v>0</v>
      </c>
      <c r="O10" s="42">
        <v>259</v>
      </c>
      <c r="P10" s="43">
        <v>5.7658058771148712E-2</v>
      </c>
    </row>
    <row r="11" spans="1:16">
      <c r="B11" s="111" t="s">
        <v>90</v>
      </c>
      <c r="C11" s="42">
        <v>316</v>
      </c>
      <c r="D11" s="43">
        <v>0.1163475699558174</v>
      </c>
      <c r="E11" s="42">
        <v>480</v>
      </c>
      <c r="F11" s="43">
        <v>0.17673048600883651</v>
      </c>
      <c r="G11" s="42">
        <v>62</v>
      </c>
      <c r="H11" s="43">
        <v>2.282768777614138E-2</v>
      </c>
      <c r="I11" s="42">
        <v>1451</v>
      </c>
      <c r="J11" s="43">
        <v>0.53424153166421207</v>
      </c>
      <c r="K11" s="42">
        <v>0</v>
      </c>
      <c r="L11" s="43">
        <v>0</v>
      </c>
      <c r="M11" s="42">
        <v>0</v>
      </c>
      <c r="N11" s="43">
        <v>0</v>
      </c>
      <c r="O11" s="42">
        <v>407</v>
      </c>
      <c r="P11" s="43">
        <v>0.1498527245949926</v>
      </c>
    </row>
    <row r="12" spans="1:16">
      <c r="B12" s="111" t="s">
        <v>91</v>
      </c>
      <c r="C12" s="42">
        <v>70</v>
      </c>
      <c r="D12" s="43">
        <v>2.7689873417721521E-2</v>
      </c>
      <c r="E12" s="42">
        <v>2102</v>
      </c>
      <c r="F12" s="43">
        <v>0.83148734177215189</v>
      </c>
      <c r="G12" s="42">
        <v>8</v>
      </c>
      <c r="H12" s="43">
        <v>3.164556962025316E-3</v>
      </c>
      <c r="I12" s="42">
        <v>6</v>
      </c>
      <c r="J12" s="43">
        <v>2.373417721518987E-3</v>
      </c>
      <c r="K12" s="42">
        <v>274</v>
      </c>
      <c r="L12" s="43">
        <v>0.1083860759493671</v>
      </c>
      <c r="M12" s="42">
        <v>58</v>
      </c>
      <c r="N12" s="43">
        <v>2.2943037974683549E-2</v>
      </c>
      <c r="O12" s="42">
        <v>10</v>
      </c>
      <c r="P12" s="43">
        <v>3.9556962025316458E-3</v>
      </c>
    </row>
    <row r="13" spans="1:16">
      <c r="B13" s="111" t="s">
        <v>92</v>
      </c>
      <c r="C13" s="42">
        <v>18</v>
      </c>
      <c r="D13" s="43">
        <v>4.3902439024390248E-3</v>
      </c>
      <c r="E13" s="42">
        <v>1332</v>
      </c>
      <c r="F13" s="43">
        <v>0.32487804878048782</v>
      </c>
      <c r="G13" s="42">
        <v>1666</v>
      </c>
      <c r="H13" s="43">
        <v>0.40634146341463412</v>
      </c>
      <c r="I13" s="42">
        <v>3</v>
      </c>
      <c r="J13" s="43">
        <v>7.3170731707317073E-4</v>
      </c>
      <c r="K13" s="42">
        <v>378</v>
      </c>
      <c r="L13" s="43">
        <v>9.2195121951219511E-2</v>
      </c>
      <c r="M13" s="42">
        <v>689</v>
      </c>
      <c r="N13" s="43">
        <v>0.16804878048780489</v>
      </c>
      <c r="O13" s="42">
        <v>14</v>
      </c>
      <c r="P13" s="43">
        <v>3.414634146341463E-3</v>
      </c>
    </row>
    <row r="14" spans="1:16">
      <c r="B14" s="111" t="s">
        <v>93</v>
      </c>
      <c r="C14" s="42">
        <v>83</v>
      </c>
      <c r="D14" s="43">
        <v>3.3454252317613863E-2</v>
      </c>
      <c r="E14" s="42">
        <v>442</v>
      </c>
      <c r="F14" s="43">
        <v>0.17815397017331719</v>
      </c>
      <c r="G14" s="42">
        <v>1</v>
      </c>
      <c r="H14" s="43">
        <v>4.0306328093510677E-4</v>
      </c>
      <c r="I14" s="42">
        <v>1627</v>
      </c>
      <c r="J14" s="43">
        <v>0.65578395808141876</v>
      </c>
      <c r="K14" s="42">
        <v>0</v>
      </c>
      <c r="L14" s="43">
        <v>0</v>
      </c>
      <c r="M14" s="42">
        <v>0</v>
      </c>
      <c r="N14" s="43">
        <v>0</v>
      </c>
      <c r="O14" s="42">
        <v>328</v>
      </c>
      <c r="P14" s="43">
        <v>0.13220475614671501</v>
      </c>
    </row>
    <row r="15" spans="1:16">
      <c r="B15" s="111" t="s">
        <v>94</v>
      </c>
      <c r="C15" s="42">
        <v>1719</v>
      </c>
      <c r="D15" s="43">
        <v>0.2010291194012396</v>
      </c>
      <c r="E15" s="42">
        <v>1798</v>
      </c>
      <c r="F15" s="43">
        <v>0.21026780493509531</v>
      </c>
      <c r="G15" s="42">
        <v>682</v>
      </c>
      <c r="H15" s="43">
        <v>7.9756753596070637E-2</v>
      </c>
      <c r="I15" s="42">
        <v>3718</v>
      </c>
      <c r="J15" s="43">
        <v>0.43480294702373989</v>
      </c>
      <c r="K15" s="42">
        <v>90</v>
      </c>
      <c r="L15" s="43">
        <v>1.0525084785405221E-2</v>
      </c>
      <c r="M15" s="42">
        <v>0</v>
      </c>
      <c r="N15" s="43">
        <v>0</v>
      </c>
      <c r="O15" s="42">
        <v>544</v>
      </c>
      <c r="P15" s="43">
        <v>6.3618290258449298E-2</v>
      </c>
    </row>
    <row r="16" spans="1:16">
      <c r="B16" s="111" t="s">
        <v>95</v>
      </c>
      <c r="C16" s="42">
        <v>559</v>
      </c>
      <c r="D16" s="43">
        <v>0.14610559330893891</v>
      </c>
      <c r="E16" s="42">
        <v>1463</v>
      </c>
      <c r="F16" s="43">
        <v>0.38238369053842131</v>
      </c>
      <c r="G16" s="42">
        <v>137</v>
      </c>
      <c r="H16" s="43">
        <v>3.5807631991636182E-2</v>
      </c>
      <c r="I16" s="42">
        <v>22</v>
      </c>
      <c r="J16" s="43">
        <v>5.7501306847882903E-3</v>
      </c>
      <c r="K16" s="42">
        <v>1247</v>
      </c>
      <c r="L16" s="43">
        <v>0.32592786199686358</v>
      </c>
      <c r="M16" s="42">
        <v>353</v>
      </c>
      <c r="N16" s="43">
        <v>9.2263460533193939E-2</v>
      </c>
      <c r="O16" s="42">
        <v>45</v>
      </c>
      <c r="P16" s="43">
        <v>1.1761630946157869E-2</v>
      </c>
    </row>
    <row r="17" spans="2:16">
      <c r="B17" s="111" t="s">
        <v>96</v>
      </c>
      <c r="C17" s="42">
        <v>1073</v>
      </c>
      <c r="D17" s="43">
        <v>0.193717277486911</v>
      </c>
      <c r="E17" s="42">
        <v>2100</v>
      </c>
      <c r="F17" s="43">
        <v>0.3791298068243365</v>
      </c>
      <c r="G17" s="42">
        <v>179</v>
      </c>
      <c r="H17" s="43">
        <v>3.2316302581693448E-2</v>
      </c>
      <c r="I17" s="42">
        <v>0</v>
      </c>
      <c r="J17" s="43">
        <v>0</v>
      </c>
      <c r="K17" s="42">
        <v>0</v>
      </c>
      <c r="L17" s="43">
        <v>0</v>
      </c>
      <c r="M17" s="42">
        <v>2187</v>
      </c>
      <c r="N17" s="43">
        <v>0.39483661310705898</v>
      </c>
      <c r="O17" s="42">
        <v>0</v>
      </c>
      <c r="P17" s="43">
        <v>0</v>
      </c>
    </row>
    <row r="18" spans="2:16">
      <c r="B18" s="111" t="s">
        <v>97</v>
      </c>
      <c r="C18" s="42">
        <v>793</v>
      </c>
      <c r="D18" s="43">
        <v>3.9709564346519781E-2</v>
      </c>
      <c r="E18" s="42">
        <v>15514</v>
      </c>
      <c r="F18" s="43">
        <v>0.77686529794692039</v>
      </c>
      <c r="G18" s="42">
        <v>2129</v>
      </c>
      <c r="H18" s="43">
        <v>0.1066099148723085</v>
      </c>
      <c r="I18" s="42">
        <v>0</v>
      </c>
      <c r="J18" s="43">
        <v>0</v>
      </c>
      <c r="K18" s="42">
        <v>13</v>
      </c>
      <c r="L18" s="43">
        <v>6.5097646469704554E-4</v>
      </c>
      <c r="M18" s="42">
        <v>1518</v>
      </c>
      <c r="N18" s="43">
        <v>7.6014021031547321E-2</v>
      </c>
      <c r="O18" s="42">
        <v>3</v>
      </c>
      <c r="P18" s="43">
        <v>1.5022533800701049E-4</v>
      </c>
    </row>
    <row r="19" spans="2:16">
      <c r="B19" s="111" t="s">
        <v>98</v>
      </c>
      <c r="C19" s="42">
        <v>32</v>
      </c>
      <c r="D19" s="43">
        <v>2.6556016597510369E-2</v>
      </c>
      <c r="E19" s="42">
        <v>64</v>
      </c>
      <c r="F19" s="43">
        <v>5.3112033195020752E-2</v>
      </c>
      <c r="G19" s="42">
        <v>699</v>
      </c>
      <c r="H19" s="43">
        <v>0.58008298755186727</v>
      </c>
      <c r="I19" s="42">
        <v>1</v>
      </c>
      <c r="J19" s="43">
        <v>8.2987551867219915E-4</v>
      </c>
      <c r="K19" s="42">
        <v>406</v>
      </c>
      <c r="L19" s="43">
        <v>0.33692946058091289</v>
      </c>
      <c r="M19" s="42">
        <v>3</v>
      </c>
      <c r="N19" s="43">
        <v>2.4896265560165969E-3</v>
      </c>
      <c r="O19" s="42">
        <v>0</v>
      </c>
      <c r="P19" s="43">
        <v>0</v>
      </c>
    </row>
    <row r="20" spans="2:16">
      <c r="B20" s="111" t="s">
        <v>99</v>
      </c>
      <c r="C20" s="42">
        <v>4596</v>
      </c>
      <c r="D20" s="43">
        <v>0.38833967046894802</v>
      </c>
      <c r="E20" s="42">
        <v>5190</v>
      </c>
      <c r="F20" s="43">
        <v>0.43852978453738911</v>
      </c>
      <c r="G20" s="42">
        <v>1370</v>
      </c>
      <c r="H20" s="43">
        <v>0.115758343895226</v>
      </c>
      <c r="I20" s="42">
        <v>1</v>
      </c>
      <c r="J20" s="43">
        <v>8.4495141529362065E-5</v>
      </c>
      <c r="K20" s="42">
        <v>0</v>
      </c>
      <c r="L20" s="43">
        <v>0</v>
      </c>
      <c r="M20" s="42">
        <v>2</v>
      </c>
      <c r="N20" s="43">
        <v>1.689902830587241E-4</v>
      </c>
      <c r="O20" s="42">
        <v>676</v>
      </c>
      <c r="P20" s="43">
        <v>5.7118715673848762E-2</v>
      </c>
    </row>
    <row r="21" spans="2:16">
      <c r="B21" s="111" t="s">
        <v>100</v>
      </c>
      <c r="C21" s="42">
        <v>9428</v>
      </c>
      <c r="D21" s="43">
        <v>0.50865929322902614</v>
      </c>
      <c r="E21" s="42">
        <v>4780</v>
      </c>
      <c r="F21" s="43">
        <v>0.25789047747504718</v>
      </c>
      <c r="G21" s="42">
        <v>1480</v>
      </c>
      <c r="H21" s="43">
        <v>7.9848934448340972E-2</v>
      </c>
      <c r="I21" s="42">
        <v>130</v>
      </c>
      <c r="J21" s="43">
        <v>7.0137577555975184E-3</v>
      </c>
      <c r="K21" s="42">
        <v>2642</v>
      </c>
      <c r="L21" s="43">
        <v>0.14254113838683569</v>
      </c>
      <c r="M21" s="42">
        <v>51</v>
      </c>
      <c r="N21" s="43">
        <v>2.7515511195036419E-3</v>
      </c>
      <c r="O21" s="42">
        <v>24</v>
      </c>
      <c r="P21" s="43">
        <v>1.294847585648773E-3</v>
      </c>
    </row>
    <row r="22" spans="2:16">
      <c r="B22" s="111" t="s">
        <v>101</v>
      </c>
      <c r="C22" s="42">
        <v>389</v>
      </c>
      <c r="D22" s="43">
        <v>0.1140093786635404</v>
      </c>
      <c r="E22" s="42">
        <v>2051</v>
      </c>
      <c r="F22" s="43">
        <v>0.60111371629542787</v>
      </c>
      <c r="G22" s="42">
        <v>65</v>
      </c>
      <c r="H22" s="43">
        <v>1.9050410316529889E-2</v>
      </c>
      <c r="I22" s="42">
        <v>5</v>
      </c>
      <c r="J22" s="43">
        <v>1.4654161781946071E-3</v>
      </c>
      <c r="K22" s="42">
        <v>155</v>
      </c>
      <c r="L22" s="43">
        <v>4.5427901524032817E-2</v>
      </c>
      <c r="M22" s="42">
        <v>2</v>
      </c>
      <c r="N22" s="43">
        <v>5.8616647127784287E-4</v>
      </c>
      <c r="O22" s="42">
        <v>745</v>
      </c>
      <c r="P22" s="43">
        <v>0.21834701055099651</v>
      </c>
    </row>
    <row r="23" spans="2:16">
      <c r="B23" s="111" t="s">
        <v>102</v>
      </c>
      <c r="C23" s="42">
        <v>0</v>
      </c>
      <c r="D23" s="43">
        <v>0</v>
      </c>
      <c r="E23" s="42">
        <v>181</v>
      </c>
      <c r="F23" s="43">
        <v>0.40582959641255612</v>
      </c>
      <c r="G23" s="42">
        <v>63</v>
      </c>
      <c r="H23" s="43">
        <v>0.14125560538116591</v>
      </c>
      <c r="I23" s="42">
        <v>1</v>
      </c>
      <c r="J23" s="43">
        <v>2.242152466367713E-3</v>
      </c>
      <c r="K23" s="42">
        <v>114</v>
      </c>
      <c r="L23" s="43">
        <v>0.2556053811659193</v>
      </c>
      <c r="M23" s="42">
        <v>10</v>
      </c>
      <c r="N23" s="43">
        <v>2.2421524663677129E-2</v>
      </c>
      <c r="O23" s="42">
        <v>77</v>
      </c>
      <c r="P23" s="43">
        <v>0.1726457399103139</v>
      </c>
    </row>
    <row r="24" spans="2:16">
      <c r="B24" s="111" t="s">
        <v>103</v>
      </c>
      <c r="C24" s="42">
        <v>126</v>
      </c>
      <c r="D24" s="43">
        <v>4.1570438799076209E-2</v>
      </c>
      <c r="E24" s="42">
        <v>1848</v>
      </c>
      <c r="F24" s="43">
        <v>0.60969976905311773</v>
      </c>
      <c r="G24" s="42">
        <v>108</v>
      </c>
      <c r="H24" s="43">
        <v>3.5631804684922469E-2</v>
      </c>
      <c r="I24" s="42">
        <v>0</v>
      </c>
      <c r="J24" s="43">
        <v>0</v>
      </c>
      <c r="K24" s="42">
        <v>233</v>
      </c>
      <c r="L24" s="43">
        <v>7.6872319366545691E-2</v>
      </c>
      <c r="M24" s="42">
        <v>716</v>
      </c>
      <c r="N24" s="43">
        <v>0.23622566809633791</v>
      </c>
      <c r="O24" s="42">
        <v>0</v>
      </c>
      <c r="P24" s="43">
        <v>0</v>
      </c>
    </row>
    <row r="25" spans="2:16">
      <c r="B25" s="111" t="s">
        <v>104</v>
      </c>
      <c r="C25" s="42">
        <v>106</v>
      </c>
      <c r="D25" s="43">
        <v>0.40304182509505698</v>
      </c>
      <c r="E25" s="42">
        <v>29</v>
      </c>
      <c r="F25" s="43">
        <v>0.1102661596958175</v>
      </c>
      <c r="G25" s="42">
        <v>3</v>
      </c>
      <c r="H25" s="43">
        <v>1.140684410646388E-2</v>
      </c>
      <c r="I25" s="42">
        <v>32</v>
      </c>
      <c r="J25" s="43">
        <v>0.1216730038022814</v>
      </c>
      <c r="K25" s="42">
        <v>29</v>
      </c>
      <c r="L25" s="43">
        <v>0.1102661596958175</v>
      </c>
      <c r="M25" s="42">
        <v>0</v>
      </c>
      <c r="N25" s="43">
        <v>0</v>
      </c>
      <c r="O25" s="42">
        <v>64</v>
      </c>
      <c r="P25" s="43">
        <v>0.24334600760456271</v>
      </c>
    </row>
    <row r="26" spans="2:16">
      <c r="B26" s="111" t="s">
        <v>105</v>
      </c>
      <c r="C26" s="42">
        <v>26</v>
      </c>
      <c r="D26" s="43">
        <v>0.72222222222222221</v>
      </c>
      <c r="E26" s="42">
        <v>9</v>
      </c>
      <c r="F26" s="43">
        <v>0.25</v>
      </c>
      <c r="G26" s="42">
        <v>0</v>
      </c>
      <c r="H26" s="43">
        <v>0</v>
      </c>
      <c r="I26" s="42">
        <v>0</v>
      </c>
      <c r="J26" s="43">
        <v>0</v>
      </c>
      <c r="K26" s="42">
        <v>1</v>
      </c>
      <c r="L26" s="43">
        <v>2.777777777777778E-2</v>
      </c>
      <c r="M26" s="42">
        <v>0</v>
      </c>
      <c r="N26" s="43">
        <v>0</v>
      </c>
      <c r="O26" s="42">
        <v>0</v>
      </c>
      <c r="P26" s="43">
        <v>0</v>
      </c>
    </row>
    <row r="27" spans="2:16">
      <c r="B27" s="115" t="s">
        <v>106</v>
      </c>
      <c r="C27" s="44">
        <v>68</v>
      </c>
      <c r="D27" s="45">
        <v>0.83950617283950613</v>
      </c>
      <c r="E27" s="44">
        <v>4</v>
      </c>
      <c r="F27" s="45">
        <v>4.9382716049382713E-2</v>
      </c>
      <c r="G27" s="44">
        <v>0</v>
      </c>
      <c r="H27" s="45">
        <v>0</v>
      </c>
      <c r="I27" s="44">
        <v>1</v>
      </c>
      <c r="J27" s="45">
        <v>1.234567901234568E-2</v>
      </c>
      <c r="K27" s="44">
        <v>6</v>
      </c>
      <c r="L27" s="45">
        <v>7.407407407407407E-2</v>
      </c>
      <c r="M27" s="44">
        <v>0</v>
      </c>
      <c r="N27" s="45">
        <v>0</v>
      </c>
      <c r="O27" s="44">
        <v>2</v>
      </c>
      <c r="P27" s="45">
        <v>2.469135802469136E-2</v>
      </c>
    </row>
    <row r="28" spans="2:16" ht="7.5" customHeight="1"/>
    <row r="29" spans="2:16">
      <c r="B29" s="119" t="s">
        <v>49</v>
      </c>
      <c r="C29" s="46">
        <v>47635</v>
      </c>
      <c r="D29" s="47">
        <v>0.37494588531622652</v>
      </c>
      <c r="E29" s="46">
        <v>47073</v>
      </c>
      <c r="F29" s="47">
        <v>0.37052225589358101</v>
      </c>
      <c r="G29" s="46">
        <v>8781</v>
      </c>
      <c r="H29" s="47">
        <v>6.9117241922153572E-2</v>
      </c>
      <c r="I29" s="46">
        <v>8981</v>
      </c>
      <c r="J29" s="47">
        <v>7.0691487268290762E-2</v>
      </c>
      <c r="K29" s="46">
        <v>5788</v>
      </c>
      <c r="L29" s="47">
        <v>4.5558660317210439E-2</v>
      </c>
      <c r="M29" s="46">
        <v>5589</v>
      </c>
      <c r="N29" s="47">
        <v>4.3992286197803918E-2</v>
      </c>
      <c r="O29" s="46">
        <v>3198</v>
      </c>
      <c r="P29" s="47">
        <v>2.5172183084733759E-2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6:T7"/>
  <sheetViews>
    <sheetView showGridLines="0" workbookViewId="0"/>
  </sheetViews>
  <sheetFormatPr baseColWidth="10" defaultColWidth="8.7265625" defaultRowHeight="14.5"/>
  <sheetData>
    <row r="6" spans="1:20" ht="21">
      <c r="A6" s="201" t="s">
        <v>285</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108</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294246</v>
      </c>
      <c r="E9" s="108">
        <v>285089</v>
      </c>
      <c r="F9" s="108">
        <v>295552</v>
      </c>
      <c r="G9" s="108">
        <v>307238</v>
      </c>
      <c r="H9" s="108">
        <v>322158</v>
      </c>
      <c r="I9" s="108">
        <v>313855</v>
      </c>
      <c r="J9" s="108">
        <v>352232</v>
      </c>
      <c r="K9" s="108">
        <v>366703</v>
      </c>
      <c r="L9" s="194"/>
      <c r="M9" s="7"/>
      <c r="N9" s="195">
        <f t="shared" ref="N9:N28" si="0">E9/D9-1</f>
        <v>-3.1120219136368865E-2</v>
      </c>
      <c r="O9" s="196">
        <f t="shared" ref="O9:O28" si="1">E9-D9</f>
        <v>-9157</v>
      </c>
      <c r="P9" s="195">
        <f t="shared" ref="P9:P28" si="2">F9/E9-1</f>
        <v>3.6700819744009738E-2</v>
      </c>
      <c r="Q9" s="196">
        <f t="shared" ref="Q9:Q28" si="3">F9-E9</f>
        <v>10463</v>
      </c>
      <c r="R9" s="195">
        <f t="shared" ref="R9:R28" si="4">G9/F9-1</f>
        <v>3.9539573408401862E-2</v>
      </c>
      <c r="S9" s="196">
        <f t="shared" ref="S9:S28" si="5">G9-F9</f>
        <v>11686</v>
      </c>
      <c r="T9" s="195">
        <f t="shared" ref="T9:T28" si="6">H9/G9-1</f>
        <v>4.8561701352046294E-2</v>
      </c>
      <c r="U9" s="196">
        <f t="shared" ref="U9:U28" si="7">H9-G9</f>
        <v>14920</v>
      </c>
      <c r="V9" s="195">
        <f t="shared" ref="V9:V28" si="8">I9/H9-1</f>
        <v>-2.5773067873527844E-2</v>
      </c>
      <c r="W9" s="196">
        <f t="shared" ref="W9:W28" si="9">I9-H9</f>
        <v>-8303</v>
      </c>
      <c r="X9" s="195">
        <f t="shared" ref="X9:X28" si="10">J9/I9-1</f>
        <v>0.12227621035191416</v>
      </c>
      <c r="Y9" s="196">
        <f t="shared" ref="Y9:Y28" si="11">J9-I9</f>
        <v>38377</v>
      </c>
      <c r="Z9" s="195">
        <v>0.15332817532206119</v>
      </c>
      <c r="AA9" s="196">
        <v>48751</v>
      </c>
    </row>
    <row r="10" spans="2:27">
      <c r="B10" s="169" t="s">
        <v>89</v>
      </c>
      <c r="D10" s="42">
        <v>39188</v>
      </c>
      <c r="E10" s="112">
        <v>36344</v>
      </c>
      <c r="F10" s="112">
        <v>37924</v>
      </c>
      <c r="G10" s="112">
        <v>39112</v>
      </c>
      <c r="H10" s="112">
        <v>40520</v>
      </c>
      <c r="I10" s="112">
        <v>45350</v>
      </c>
      <c r="J10" s="112">
        <v>49365</v>
      </c>
      <c r="K10" s="112">
        <v>51525</v>
      </c>
      <c r="L10" s="197"/>
      <c r="M10" s="8"/>
      <c r="N10" s="198">
        <f t="shared" si="0"/>
        <v>-7.2573236705113842E-2</v>
      </c>
      <c r="O10" s="199">
        <f t="shared" si="1"/>
        <v>-2844</v>
      </c>
      <c r="P10" s="198">
        <f t="shared" si="2"/>
        <v>4.3473475676865547E-2</v>
      </c>
      <c r="Q10" s="199">
        <f t="shared" si="3"/>
        <v>1580</v>
      </c>
      <c r="R10" s="198">
        <f t="shared" si="4"/>
        <v>3.1325809513764291E-2</v>
      </c>
      <c r="S10" s="199">
        <f t="shared" si="5"/>
        <v>1188</v>
      </c>
      <c r="T10" s="198">
        <f t="shared" si="6"/>
        <v>3.5999181836776417E-2</v>
      </c>
      <c r="U10" s="199">
        <f t="shared" si="7"/>
        <v>1408</v>
      </c>
      <c r="V10" s="198">
        <f t="shared" si="8"/>
        <v>0.1192003948667324</v>
      </c>
      <c r="W10" s="199">
        <f t="shared" si="9"/>
        <v>4830</v>
      </c>
      <c r="X10" s="198">
        <f t="shared" si="10"/>
        <v>8.8533627342888721E-2</v>
      </c>
      <c r="Y10" s="199">
        <f t="shared" si="11"/>
        <v>4015</v>
      </c>
      <c r="Z10" s="198">
        <v>9.3067164495735932E-2</v>
      </c>
      <c r="AA10" s="199">
        <v>4387</v>
      </c>
    </row>
    <row r="11" spans="2:27">
      <c r="B11" s="169" t="s">
        <v>90</v>
      </c>
      <c r="D11" s="42">
        <v>26877</v>
      </c>
      <c r="E11" s="112">
        <v>27263</v>
      </c>
      <c r="F11" s="112">
        <v>29763</v>
      </c>
      <c r="G11" s="112">
        <v>31755</v>
      </c>
      <c r="H11" s="112">
        <v>32560</v>
      </c>
      <c r="I11" s="112">
        <v>33572</v>
      </c>
      <c r="J11" s="112">
        <v>34151</v>
      </c>
      <c r="K11" s="112">
        <v>35410</v>
      </c>
      <c r="L11" s="197"/>
      <c r="M11" s="8"/>
      <c r="N11" s="198">
        <f t="shared" si="0"/>
        <v>1.436172191836893E-2</v>
      </c>
      <c r="O11" s="199">
        <f t="shared" si="1"/>
        <v>386</v>
      </c>
      <c r="P11" s="198">
        <f t="shared" si="2"/>
        <v>9.1699372776290256E-2</v>
      </c>
      <c r="Q11" s="199">
        <f t="shared" si="3"/>
        <v>2500</v>
      </c>
      <c r="R11" s="198">
        <f t="shared" si="4"/>
        <v>6.6928737022477591E-2</v>
      </c>
      <c r="S11" s="199">
        <f t="shared" si="5"/>
        <v>1992</v>
      </c>
      <c r="T11" s="198">
        <f t="shared" si="6"/>
        <v>2.5350338529365413E-2</v>
      </c>
      <c r="U11" s="199">
        <f t="shared" si="7"/>
        <v>805</v>
      </c>
      <c r="V11" s="198">
        <f t="shared" si="8"/>
        <v>3.1081081081081097E-2</v>
      </c>
      <c r="W11" s="199">
        <f t="shared" si="9"/>
        <v>1012</v>
      </c>
      <c r="X11" s="198">
        <f t="shared" si="10"/>
        <v>1.7246514952937053E-2</v>
      </c>
      <c r="Y11" s="199">
        <f t="shared" si="11"/>
        <v>579</v>
      </c>
      <c r="Z11" s="198">
        <v>-1.269214497250037E-3</v>
      </c>
      <c r="AA11" s="199">
        <v>-45</v>
      </c>
    </row>
    <row r="12" spans="2:27">
      <c r="B12" s="169" t="s">
        <v>91</v>
      </c>
      <c r="D12" s="42">
        <v>24991</v>
      </c>
      <c r="E12" s="112">
        <v>25528</v>
      </c>
      <c r="F12" s="112">
        <v>26990</v>
      </c>
      <c r="G12" s="112">
        <v>29491</v>
      </c>
      <c r="H12" s="112">
        <v>33350</v>
      </c>
      <c r="I12" s="112">
        <v>35599</v>
      </c>
      <c r="J12" s="112">
        <v>38054</v>
      </c>
      <c r="K12" s="112">
        <v>39115</v>
      </c>
      <c r="L12" s="197"/>
      <c r="M12" s="8"/>
      <c r="N12" s="198">
        <f t="shared" si="0"/>
        <v>2.148773558481043E-2</v>
      </c>
      <c r="O12" s="199">
        <f t="shared" si="1"/>
        <v>537</v>
      </c>
      <c r="P12" s="198">
        <f t="shared" si="2"/>
        <v>5.7270448135380736E-2</v>
      </c>
      <c r="Q12" s="199">
        <f t="shared" si="3"/>
        <v>1462</v>
      </c>
      <c r="R12" s="198">
        <f t="shared" si="4"/>
        <v>9.2663949610967133E-2</v>
      </c>
      <c r="S12" s="199">
        <f t="shared" si="5"/>
        <v>2501</v>
      </c>
      <c r="T12" s="198">
        <f t="shared" si="6"/>
        <v>0.13085348072293246</v>
      </c>
      <c r="U12" s="199">
        <f t="shared" si="7"/>
        <v>3859</v>
      </c>
      <c r="V12" s="198">
        <f t="shared" si="8"/>
        <v>6.7436281859070357E-2</v>
      </c>
      <c r="W12" s="199">
        <f t="shared" si="9"/>
        <v>2249</v>
      </c>
      <c r="X12" s="198">
        <f t="shared" si="10"/>
        <v>6.8962611309306476E-2</v>
      </c>
      <c r="Y12" s="199">
        <f t="shared" si="11"/>
        <v>2455</v>
      </c>
      <c r="Z12" s="198">
        <v>7.7904541446208064E-2</v>
      </c>
      <c r="AA12" s="199">
        <v>2827</v>
      </c>
    </row>
    <row r="13" spans="2:27">
      <c r="B13" s="169" t="s">
        <v>92</v>
      </c>
      <c r="D13" s="42">
        <v>32430</v>
      </c>
      <c r="E13" s="112">
        <v>33152</v>
      </c>
      <c r="F13" s="112">
        <v>36737</v>
      </c>
      <c r="G13" s="112">
        <v>41768</v>
      </c>
      <c r="H13" s="112">
        <v>46523</v>
      </c>
      <c r="I13" s="112">
        <v>52503</v>
      </c>
      <c r="J13" s="112">
        <v>68259</v>
      </c>
      <c r="K13" s="112">
        <v>75800</v>
      </c>
      <c r="L13" s="197"/>
      <c r="M13" s="8"/>
      <c r="N13" s="198">
        <f t="shared" si="0"/>
        <v>2.2263336416898039E-2</v>
      </c>
      <c r="O13" s="199">
        <f t="shared" si="1"/>
        <v>722</v>
      </c>
      <c r="P13" s="198">
        <f t="shared" si="2"/>
        <v>0.10813827220077221</v>
      </c>
      <c r="Q13" s="199">
        <f t="shared" si="3"/>
        <v>3585</v>
      </c>
      <c r="R13" s="198">
        <f t="shared" si="4"/>
        <v>0.13694640280915693</v>
      </c>
      <c r="S13" s="199">
        <f t="shared" si="5"/>
        <v>5031</v>
      </c>
      <c r="T13" s="198">
        <f t="shared" si="6"/>
        <v>0.11384313349932973</v>
      </c>
      <c r="U13" s="199">
        <f t="shared" si="7"/>
        <v>4755</v>
      </c>
      <c r="V13" s="198">
        <f t="shared" si="8"/>
        <v>0.12853857231906796</v>
      </c>
      <c r="W13" s="199">
        <f t="shared" si="9"/>
        <v>5980</v>
      </c>
      <c r="X13" s="198">
        <f t="shared" si="10"/>
        <v>0.30009713730643961</v>
      </c>
      <c r="Y13" s="199">
        <f t="shared" si="11"/>
        <v>15756</v>
      </c>
      <c r="Z13" s="198">
        <v>0.22822652515595879</v>
      </c>
      <c r="AA13" s="199">
        <v>14085</v>
      </c>
    </row>
    <row r="14" spans="2:27">
      <c r="B14" s="169" t="s">
        <v>93</v>
      </c>
      <c r="D14" s="42">
        <v>21169</v>
      </c>
      <c r="E14" s="112">
        <v>21022</v>
      </c>
      <c r="F14" s="112">
        <v>18734</v>
      </c>
      <c r="G14" s="112">
        <v>18426</v>
      </c>
      <c r="H14" s="112">
        <v>18749</v>
      </c>
      <c r="I14" s="112">
        <v>18551</v>
      </c>
      <c r="J14" s="112">
        <v>18557</v>
      </c>
      <c r="K14" s="112">
        <v>20882</v>
      </c>
      <c r="L14" s="197"/>
      <c r="M14" s="8"/>
      <c r="N14" s="198">
        <f t="shared" si="0"/>
        <v>-6.9441163966177388E-3</v>
      </c>
      <c r="O14" s="199">
        <f t="shared" si="1"/>
        <v>-147</v>
      </c>
      <c r="P14" s="198">
        <f t="shared" si="2"/>
        <v>-0.10883835981352863</v>
      </c>
      <c r="Q14" s="199">
        <f t="shared" si="3"/>
        <v>-2288</v>
      </c>
      <c r="R14" s="198">
        <f t="shared" si="4"/>
        <v>-1.644069606063836E-2</v>
      </c>
      <c r="S14" s="199">
        <f t="shared" si="5"/>
        <v>-308</v>
      </c>
      <c r="T14" s="198">
        <f t="shared" si="6"/>
        <v>1.7529577770541538E-2</v>
      </c>
      <c r="U14" s="199">
        <f t="shared" si="7"/>
        <v>323</v>
      </c>
      <c r="V14" s="198">
        <f t="shared" si="8"/>
        <v>-1.0560563230038955E-2</v>
      </c>
      <c r="W14" s="199">
        <f t="shared" si="9"/>
        <v>-198</v>
      </c>
      <c r="X14" s="198">
        <f t="shared" si="10"/>
        <v>3.2343269904577809E-4</v>
      </c>
      <c r="Y14" s="199">
        <f t="shared" si="11"/>
        <v>6</v>
      </c>
      <c r="Z14" s="198">
        <v>0.12808600291718439</v>
      </c>
      <c r="AA14" s="199">
        <v>2371</v>
      </c>
    </row>
    <row r="15" spans="2:27">
      <c r="B15" s="169" t="s">
        <v>94</v>
      </c>
      <c r="D15" s="42">
        <v>106369</v>
      </c>
      <c r="E15" s="112">
        <v>105708</v>
      </c>
      <c r="F15" s="112">
        <v>108898</v>
      </c>
      <c r="G15" s="112">
        <v>114380</v>
      </c>
      <c r="H15" s="112">
        <v>122746</v>
      </c>
      <c r="I15" s="112">
        <v>126345</v>
      </c>
      <c r="J15" s="112">
        <v>129327</v>
      </c>
      <c r="K15" s="112">
        <v>128697</v>
      </c>
      <c r="L15" s="197"/>
      <c r="M15" s="8"/>
      <c r="N15" s="198">
        <f t="shared" si="0"/>
        <v>-6.2142165480544298E-3</v>
      </c>
      <c r="O15" s="199">
        <f t="shared" si="1"/>
        <v>-661</v>
      </c>
      <c r="P15" s="198">
        <f t="shared" si="2"/>
        <v>3.0177470011730323E-2</v>
      </c>
      <c r="Q15" s="199">
        <f t="shared" si="3"/>
        <v>3190</v>
      </c>
      <c r="R15" s="198">
        <f t="shared" si="4"/>
        <v>5.0340685779353134E-2</v>
      </c>
      <c r="S15" s="199">
        <f t="shared" si="5"/>
        <v>5482</v>
      </c>
      <c r="T15" s="198">
        <f t="shared" si="6"/>
        <v>7.3142157719881196E-2</v>
      </c>
      <c r="U15" s="199">
        <f t="shared" si="7"/>
        <v>8366</v>
      </c>
      <c r="V15" s="198">
        <f t="shared" si="8"/>
        <v>2.9320711061867621E-2</v>
      </c>
      <c r="W15" s="199">
        <f t="shared" si="9"/>
        <v>3599</v>
      </c>
      <c r="X15" s="198">
        <f t="shared" si="10"/>
        <v>2.3602042027781156E-2</v>
      </c>
      <c r="Y15" s="199">
        <f t="shared" si="11"/>
        <v>2982</v>
      </c>
      <c r="Z15" s="198">
        <v>1.18165951224114E-2</v>
      </c>
      <c r="AA15" s="199">
        <v>1503</v>
      </c>
    </row>
    <row r="16" spans="2:27">
      <c r="B16" s="169" t="s">
        <v>95</v>
      </c>
      <c r="D16" s="42">
        <v>68077</v>
      </c>
      <c r="E16" s="112">
        <v>64772</v>
      </c>
      <c r="F16" s="112">
        <v>66829</v>
      </c>
      <c r="G16" s="112">
        <v>69929</v>
      </c>
      <c r="H16" s="112">
        <v>74835</v>
      </c>
      <c r="I16" s="112">
        <v>80045</v>
      </c>
      <c r="J16" s="112">
        <v>84349</v>
      </c>
      <c r="K16" s="112">
        <v>85691</v>
      </c>
      <c r="L16" s="197"/>
      <c r="M16" s="8"/>
      <c r="N16" s="198">
        <f t="shared" si="0"/>
        <v>-4.8547967742409326E-2</v>
      </c>
      <c r="O16" s="199">
        <f t="shared" si="1"/>
        <v>-3305</v>
      </c>
      <c r="P16" s="198">
        <f t="shared" si="2"/>
        <v>3.1757549558451226E-2</v>
      </c>
      <c r="Q16" s="199">
        <f t="shared" si="3"/>
        <v>2057</v>
      </c>
      <c r="R16" s="198">
        <f t="shared" si="4"/>
        <v>4.6387047539242054E-2</v>
      </c>
      <c r="S16" s="199">
        <f t="shared" si="5"/>
        <v>3100</v>
      </c>
      <c r="T16" s="198">
        <f t="shared" si="6"/>
        <v>7.0156873400162967E-2</v>
      </c>
      <c r="U16" s="199">
        <f t="shared" si="7"/>
        <v>4906</v>
      </c>
      <c r="V16" s="198">
        <f t="shared" si="8"/>
        <v>6.9619830293311979E-2</v>
      </c>
      <c r="W16" s="199">
        <f t="shared" si="9"/>
        <v>5210</v>
      </c>
      <c r="X16" s="198">
        <f t="shared" si="10"/>
        <v>5.376975451308641E-2</v>
      </c>
      <c r="Y16" s="199">
        <f t="shared" si="11"/>
        <v>4304</v>
      </c>
      <c r="Z16" s="198">
        <v>4.0646555911784787E-2</v>
      </c>
      <c r="AA16" s="199">
        <v>3347</v>
      </c>
    </row>
    <row r="17" spans="2:27">
      <c r="B17" s="169" t="s">
        <v>96</v>
      </c>
      <c r="D17" s="42">
        <v>239983</v>
      </c>
      <c r="E17" s="112">
        <v>230320</v>
      </c>
      <c r="F17" s="112">
        <v>245417</v>
      </c>
      <c r="G17" s="112">
        <v>257644</v>
      </c>
      <c r="H17" s="112">
        <v>250190</v>
      </c>
      <c r="I17" s="112">
        <v>269088</v>
      </c>
      <c r="J17" s="112">
        <v>286708</v>
      </c>
      <c r="K17" s="112">
        <v>298825</v>
      </c>
      <c r="L17" s="197"/>
      <c r="M17" s="8"/>
      <c r="N17" s="198">
        <f t="shared" si="0"/>
        <v>-4.02653521291092E-2</v>
      </c>
      <c r="O17" s="199">
        <f t="shared" si="1"/>
        <v>-9663</v>
      </c>
      <c r="P17" s="198">
        <f t="shared" si="2"/>
        <v>6.5547933310177164E-2</v>
      </c>
      <c r="Q17" s="199">
        <f t="shared" si="3"/>
        <v>15097</v>
      </c>
      <c r="R17" s="198">
        <f t="shared" si="4"/>
        <v>4.9821324521121202E-2</v>
      </c>
      <c r="S17" s="199">
        <f t="shared" si="5"/>
        <v>12227</v>
      </c>
      <c r="T17" s="198">
        <f t="shared" si="6"/>
        <v>-2.8931393706044028E-2</v>
      </c>
      <c r="U17" s="199">
        <f t="shared" si="7"/>
        <v>-7454</v>
      </c>
      <c r="V17" s="198">
        <f t="shared" si="8"/>
        <v>7.5534593708781239E-2</v>
      </c>
      <c r="W17" s="199">
        <f t="shared" si="9"/>
        <v>18898</v>
      </c>
      <c r="X17" s="198">
        <f t="shared" si="10"/>
        <v>6.5480437626352694E-2</v>
      </c>
      <c r="Y17" s="199">
        <f t="shared" si="11"/>
        <v>17620</v>
      </c>
      <c r="Z17" s="198">
        <v>7.2579718884151045E-2</v>
      </c>
      <c r="AA17" s="199">
        <v>20221</v>
      </c>
    </row>
    <row r="18" spans="2:27">
      <c r="B18" s="169" t="s">
        <v>97</v>
      </c>
      <c r="D18" s="42">
        <v>103107</v>
      </c>
      <c r="E18" s="112">
        <v>115485</v>
      </c>
      <c r="F18" s="112">
        <v>129091</v>
      </c>
      <c r="G18" s="112">
        <v>144410</v>
      </c>
      <c r="H18" s="112">
        <v>161791</v>
      </c>
      <c r="I18" s="112">
        <v>172554</v>
      </c>
      <c r="J18" s="112">
        <v>188085</v>
      </c>
      <c r="K18" s="112">
        <v>194415</v>
      </c>
      <c r="L18" s="197"/>
      <c r="M18" s="8"/>
      <c r="N18" s="198">
        <f t="shared" si="0"/>
        <v>0.12005004509878092</v>
      </c>
      <c r="O18" s="199">
        <f t="shared" si="1"/>
        <v>12378</v>
      </c>
      <c r="P18" s="198">
        <f t="shared" si="2"/>
        <v>0.11781616660172323</v>
      </c>
      <c r="Q18" s="199">
        <f t="shared" si="3"/>
        <v>13606</v>
      </c>
      <c r="R18" s="198">
        <f t="shared" si="4"/>
        <v>0.11866822628998142</v>
      </c>
      <c r="S18" s="199">
        <f t="shared" si="5"/>
        <v>15319</v>
      </c>
      <c r="T18" s="198">
        <f t="shared" si="6"/>
        <v>0.12035870092098877</v>
      </c>
      <c r="U18" s="199">
        <f t="shared" si="7"/>
        <v>17381</v>
      </c>
      <c r="V18" s="198">
        <f t="shared" si="8"/>
        <v>6.6524095901502545E-2</v>
      </c>
      <c r="W18" s="199">
        <f t="shared" si="9"/>
        <v>10763</v>
      </c>
      <c r="X18" s="198">
        <f t="shared" si="10"/>
        <v>9.0006606627490493E-2</v>
      </c>
      <c r="Y18" s="199">
        <f t="shared" si="11"/>
        <v>15531</v>
      </c>
      <c r="Z18" s="198">
        <v>0.1244751119182852</v>
      </c>
      <c r="AA18" s="199">
        <v>21521</v>
      </c>
    </row>
    <row r="19" spans="2:27">
      <c r="B19" s="169" t="s">
        <v>98</v>
      </c>
      <c r="D19" s="42">
        <v>35443</v>
      </c>
      <c r="E19" s="112">
        <v>34750</v>
      </c>
      <c r="F19" s="112">
        <v>36342</v>
      </c>
      <c r="G19" s="112">
        <v>38917</v>
      </c>
      <c r="H19" s="112">
        <v>41046</v>
      </c>
      <c r="I19" s="112">
        <v>40991</v>
      </c>
      <c r="J19" s="112">
        <v>42502</v>
      </c>
      <c r="K19" s="112">
        <v>42654</v>
      </c>
      <c r="L19" s="197"/>
      <c r="M19" s="8"/>
      <c r="N19" s="198">
        <f t="shared" si="0"/>
        <v>-1.9552520949129626E-2</v>
      </c>
      <c r="O19" s="199">
        <f t="shared" si="1"/>
        <v>-693</v>
      </c>
      <c r="P19" s="198">
        <f t="shared" si="2"/>
        <v>4.5812949640287703E-2</v>
      </c>
      <c r="Q19" s="199">
        <f t="shared" si="3"/>
        <v>1592</v>
      </c>
      <c r="R19" s="198">
        <f t="shared" si="4"/>
        <v>7.0854658521820379E-2</v>
      </c>
      <c r="S19" s="199">
        <f t="shared" si="5"/>
        <v>2575</v>
      </c>
      <c r="T19" s="198">
        <f t="shared" si="6"/>
        <v>5.4706169540303717E-2</v>
      </c>
      <c r="U19" s="199">
        <f t="shared" si="7"/>
        <v>2129</v>
      </c>
      <c r="V19" s="198">
        <f t="shared" si="8"/>
        <v>-1.339960044827726E-3</v>
      </c>
      <c r="W19" s="199">
        <f t="shared" si="9"/>
        <v>-55</v>
      </c>
      <c r="X19" s="198">
        <f t="shared" si="10"/>
        <v>3.6861750140274596E-2</v>
      </c>
      <c r="Y19" s="199">
        <f t="shared" si="11"/>
        <v>1511</v>
      </c>
      <c r="Z19" s="198">
        <v>2.4253193737393101E-2</v>
      </c>
      <c r="AA19" s="199">
        <v>1010</v>
      </c>
    </row>
    <row r="20" spans="2:27">
      <c r="B20" s="169" t="s">
        <v>99</v>
      </c>
      <c r="D20" s="42">
        <v>70092</v>
      </c>
      <c r="E20" s="112">
        <v>67467</v>
      </c>
      <c r="F20" s="112">
        <v>69079</v>
      </c>
      <c r="G20" s="112">
        <v>71374</v>
      </c>
      <c r="H20" s="112">
        <v>75584</v>
      </c>
      <c r="I20" s="112">
        <v>78452</v>
      </c>
      <c r="J20" s="112">
        <v>94254</v>
      </c>
      <c r="K20" s="112">
        <v>97989</v>
      </c>
      <c r="L20" s="197"/>
      <c r="M20" s="8"/>
      <c r="N20" s="198">
        <f t="shared" si="0"/>
        <v>-3.7450778976202748E-2</v>
      </c>
      <c r="O20" s="199">
        <f t="shared" si="1"/>
        <v>-2625</v>
      </c>
      <c r="P20" s="198">
        <f t="shared" si="2"/>
        <v>2.3893162583188854E-2</v>
      </c>
      <c r="Q20" s="199">
        <f t="shared" si="3"/>
        <v>1612</v>
      </c>
      <c r="R20" s="198">
        <f t="shared" si="4"/>
        <v>3.3222831830223454E-2</v>
      </c>
      <c r="S20" s="199">
        <f t="shared" si="5"/>
        <v>2295</v>
      </c>
      <c r="T20" s="198">
        <f t="shared" si="6"/>
        <v>5.8985064589346159E-2</v>
      </c>
      <c r="U20" s="199">
        <f t="shared" si="7"/>
        <v>4210</v>
      </c>
      <c r="V20" s="198">
        <f t="shared" si="8"/>
        <v>3.7944538526672345E-2</v>
      </c>
      <c r="W20" s="199">
        <f t="shared" si="9"/>
        <v>2868</v>
      </c>
      <c r="X20" s="198">
        <f t="shared" si="10"/>
        <v>0.20142252587569476</v>
      </c>
      <c r="Y20" s="199">
        <f t="shared" si="11"/>
        <v>15802</v>
      </c>
      <c r="Z20" s="198">
        <v>0.1496063915905064</v>
      </c>
      <c r="AA20" s="199">
        <v>12752</v>
      </c>
    </row>
    <row r="21" spans="2:27">
      <c r="B21" s="169" t="s">
        <v>100</v>
      </c>
      <c r="D21" s="42">
        <v>171922</v>
      </c>
      <c r="E21" s="112">
        <v>161936</v>
      </c>
      <c r="F21" s="112">
        <v>163249</v>
      </c>
      <c r="G21" s="112">
        <v>173065</v>
      </c>
      <c r="H21" s="112">
        <v>185857</v>
      </c>
      <c r="I21" s="112">
        <v>201810</v>
      </c>
      <c r="J21" s="112">
        <v>220017</v>
      </c>
      <c r="K21" s="112">
        <v>235860</v>
      </c>
      <c r="L21" s="197"/>
      <c r="M21" s="8"/>
      <c r="N21" s="198">
        <f t="shared" si="0"/>
        <v>-5.808448017124046E-2</v>
      </c>
      <c r="O21" s="199">
        <f t="shared" si="1"/>
        <v>-9986</v>
      </c>
      <c r="P21" s="198">
        <f t="shared" si="2"/>
        <v>8.108141487995324E-3</v>
      </c>
      <c r="Q21" s="199">
        <f t="shared" si="3"/>
        <v>1313</v>
      </c>
      <c r="R21" s="198">
        <f t="shared" si="4"/>
        <v>6.0129005384412793E-2</v>
      </c>
      <c r="S21" s="199">
        <f t="shared" si="5"/>
        <v>9816</v>
      </c>
      <c r="T21" s="198">
        <f t="shared" si="6"/>
        <v>7.3914425215959367E-2</v>
      </c>
      <c r="U21" s="199">
        <f t="shared" si="7"/>
        <v>12792</v>
      </c>
      <c r="V21" s="198">
        <f t="shared" si="8"/>
        <v>8.5834808481789704E-2</v>
      </c>
      <c r="W21" s="199">
        <f t="shared" si="9"/>
        <v>15953</v>
      </c>
      <c r="X21" s="198">
        <f t="shared" si="10"/>
        <v>9.0218522372528698E-2</v>
      </c>
      <c r="Y21" s="199">
        <f t="shared" si="11"/>
        <v>18207</v>
      </c>
      <c r="Z21" s="198">
        <v>0.1087554354213187</v>
      </c>
      <c r="AA21" s="199">
        <v>23135</v>
      </c>
    </row>
    <row r="22" spans="2:27">
      <c r="B22" s="169" t="s">
        <v>101</v>
      </c>
      <c r="D22" s="42">
        <v>41312</v>
      </c>
      <c r="E22" s="112">
        <v>40012</v>
      </c>
      <c r="F22" s="112">
        <v>42082</v>
      </c>
      <c r="G22" s="112">
        <v>44287</v>
      </c>
      <c r="H22" s="112">
        <v>47580</v>
      </c>
      <c r="I22" s="112">
        <v>51617</v>
      </c>
      <c r="J22" s="112">
        <v>57566</v>
      </c>
      <c r="K22" s="112">
        <v>59318</v>
      </c>
      <c r="L22" s="197"/>
      <c r="M22" s="8"/>
      <c r="N22" s="198">
        <f t="shared" si="0"/>
        <v>-3.1467854376452387E-2</v>
      </c>
      <c r="O22" s="199">
        <f t="shared" si="1"/>
        <v>-1300</v>
      </c>
      <c r="P22" s="198">
        <f t="shared" si="2"/>
        <v>5.1734479656103227E-2</v>
      </c>
      <c r="Q22" s="199">
        <f t="shared" si="3"/>
        <v>2070</v>
      </c>
      <c r="R22" s="198">
        <f t="shared" si="4"/>
        <v>5.2397699729100244E-2</v>
      </c>
      <c r="S22" s="199">
        <f t="shared" si="5"/>
        <v>2205</v>
      </c>
      <c r="T22" s="198">
        <f t="shared" si="6"/>
        <v>7.4355905796283261E-2</v>
      </c>
      <c r="U22" s="199">
        <f t="shared" si="7"/>
        <v>3293</v>
      </c>
      <c r="V22" s="198">
        <f t="shared" si="8"/>
        <v>8.484657419083641E-2</v>
      </c>
      <c r="W22" s="199">
        <f t="shared" si="9"/>
        <v>4037</v>
      </c>
      <c r="X22" s="198">
        <f t="shared" si="10"/>
        <v>0.11525272681480914</v>
      </c>
      <c r="Y22" s="199">
        <f t="shared" si="11"/>
        <v>5949</v>
      </c>
      <c r="Z22" s="198">
        <v>0.1210901324866285</v>
      </c>
      <c r="AA22" s="199">
        <v>6407</v>
      </c>
    </row>
    <row r="23" spans="2:27">
      <c r="B23" s="169" t="s">
        <v>102</v>
      </c>
      <c r="D23" s="42">
        <v>14637</v>
      </c>
      <c r="E23" s="112">
        <v>14462</v>
      </c>
      <c r="F23" s="112">
        <v>15183</v>
      </c>
      <c r="G23" s="112">
        <v>16013</v>
      </c>
      <c r="H23" s="112">
        <v>16801</v>
      </c>
      <c r="I23" s="112">
        <v>16933</v>
      </c>
      <c r="J23" s="112">
        <v>18171</v>
      </c>
      <c r="K23" s="112">
        <v>17807</v>
      </c>
      <c r="L23" s="197"/>
      <c r="M23" s="8"/>
      <c r="N23" s="198">
        <f t="shared" si="0"/>
        <v>-1.1956001912960312E-2</v>
      </c>
      <c r="O23" s="199">
        <f t="shared" si="1"/>
        <v>-175</v>
      </c>
      <c r="P23" s="198">
        <f t="shared" si="2"/>
        <v>4.9854791868344517E-2</v>
      </c>
      <c r="Q23" s="199">
        <f t="shared" si="3"/>
        <v>721</v>
      </c>
      <c r="R23" s="198">
        <f t="shared" si="4"/>
        <v>5.4666403214121084E-2</v>
      </c>
      <c r="S23" s="199">
        <f t="shared" si="5"/>
        <v>830</v>
      </c>
      <c r="T23" s="198">
        <f t="shared" si="6"/>
        <v>4.921001686130011E-2</v>
      </c>
      <c r="U23" s="199">
        <f t="shared" si="7"/>
        <v>788</v>
      </c>
      <c r="V23" s="198">
        <f t="shared" si="8"/>
        <v>7.8566751979047833E-3</v>
      </c>
      <c r="W23" s="199">
        <f t="shared" si="9"/>
        <v>132</v>
      </c>
      <c r="X23" s="198">
        <f t="shared" si="10"/>
        <v>7.3111675426681622E-2</v>
      </c>
      <c r="Y23" s="199">
        <f t="shared" si="11"/>
        <v>1238</v>
      </c>
      <c r="Z23" s="198">
        <v>6.8985015549900552E-3</v>
      </c>
      <c r="AA23" s="199">
        <v>122</v>
      </c>
    </row>
    <row r="24" spans="2:27">
      <c r="B24" s="169" t="s">
        <v>103</v>
      </c>
      <c r="D24" s="42">
        <v>80742</v>
      </c>
      <c r="E24" s="112">
        <v>79315</v>
      </c>
      <c r="F24" s="112">
        <v>78831</v>
      </c>
      <c r="G24" s="112">
        <v>79067</v>
      </c>
      <c r="H24" s="112">
        <v>82443</v>
      </c>
      <c r="I24" s="112">
        <v>85082</v>
      </c>
      <c r="J24" s="112">
        <v>88036</v>
      </c>
      <c r="K24" s="112">
        <v>88161</v>
      </c>
      <c r="L24" s="197"/>
      <c r="M24" s="8"/>
      <c r="N24" s="198">
        <f t="shared" si="0"/>
        <v>-1.767357756805632E-2</v>
      </c>
      <c r="O24" s="199">
        <f t="shared" si="1"/>
        <v>-1427</v>
      </c>
      <c r="P24" s="198">
        <f t="shared" si="2"/>
        <v>-6.1022505200781785E-3</v>
      </c>
      <c r="Q24" s="199">
        <f t="shared" si="3"/>
        <v>-484</v>
      </c>
      <c r="R24" s="198">
        <f t="shared" si="4"/>
        <v>2.9937461151070544E-3</v>
      </c>
      <c r="S24" s="199">
        <f t="shared" si="5"/>
        <v>236</v>
      </c>
      <c r="T24" s="198">
        <f t="shared" si="6"/>
        <v>4.2697965017010953E-2</v>
      </c>
      <c r="U24" s="199">
        <f t="shared" si="7"/>
        <v>3376</v>
      </c>
      <c r="V24" s="198">
        <f t="shared" si="8"/>
        <v>3.2009994784275131E-2</v>
      </c>
      <c r="W24" s="199">
        <f t="shared" si="9"/>
        <v>2639</v>
      </c>
      <c r="X24" s="198">
        <f t="shared" si="10"/>
        <v>3.4719447121600355E-2</v>
      </c>
      <c r="Y24" s="199">
        <f t="shared" si="11"/>
        <v>2954</v>
      </c>
      <c r="Z24" s="198">
        <v>1.5820159469051021E-2</v>
      </c>
      <c r="AA24" s="199">
        <v>1373</v>
      </c>
    </row>
    <row r="25" spans="2:27">
      <c r="B25" s="169" t="s">
        <v>104</v>
      </c>
      <c r="D25" s="42">
        <v>11398</v>
      </c>
      <c r="E25" s="112">
        <v>10806</v>
      </c>
      <c r="F25" s="112">
        <v>11690</v>
      </c>
      <c r="G25" s="112">
        <v>10545</v>
      </c>
      <c r="H25" s="112">
        <v>10646</v>
      </c>
      <c r="I25" s="112">
        <v>10406</v>
      </c>
      <c r="J25" s="112">
        <v>10429</v>
      </c>
      <c r="K25" s="112">
        <v>10673</v>
      </c>
      <c r="L25" s="197"/>
      <c r="M25" s="8"/>
      <c r="N25" s="198">
        <f t="shared" si="0"/>
        <v>-5.1938936655553603E-2</v>
      </c>
      <c r="O25" s="199">
        <f t="shared" si="1"/>
        <v>-592</v>
      </c>
      <c r="P25" s="198">
        <f t="shared" si="2"/>
        <v>8.180640384971305E-2</v>
      </c>
      <c r="Q25" s="199">
        <f t="shared" si="3"/>
        <v>884</v>
      </c>
      <c r="R25" s="198">
        <f t="shared" si="4"/>
        <v>-9.7946963216424265E-2</v>
      </c>
      <c r="S25" s="199">
        <f t="shared" si="5"/>
        <v>-1145</v>
      </c>
      <c r="T25" s="198">
        <f t="shared" si="6"/>
        <v>9.577999051683328E-3</v>
      </c>
      <c r="U25" s="199">
        <f t="shared" si="7"/>
        <v>101</v>
      </c>
      <c r="V25" s="198">
        <f t="shared" si="8"/>
        <v>-2.2543678376855114E-2</v>
      </c>
      <c r="W25" s="199">
        <f t="shared" si="9"/>
        <v>-240</v>
      </c>
      <c r="X25" s="198">
        <f t="shared" si="10"/>
        <v>2.2102633096290347E-3</v>
      </c>
      <c r="Y25" s="199">
        <f t="shared" si="11"/>
        <v>23</v>
      </c>
      <c r="Z25" s="198">
        <v>2.3003929838014029E-2</v>
      </c>
      <c r="AA25" s="199">
        <v>240</v>
      </c>
    </row>
    <row r="26" spans="2:27">
      <c r="B26" s="169" t="s">
        <v>105</v>
      </c>
      <c r="D26" s="42">
        <v>1282</v>
      </c>
      <c r="E26" s="112">
        <v>1282</v>
      </c>
      <c r="F26" s="112">
        <v>1369</v>
      </c>
      <c r="G26" s="112">
        <v>1506</v>
      </c>
      <c r="H26" s="112">
        <v>1561</v>
      </c>
      <c r="I26" s="112">
        <v>1676</v>
      </c>
      <c r="J26" s="112">
        <v>1783</v>
      </c>
      <c r="K26" s="112">
        <v>1723</v>
      </c>
      <c r="L26" s="197"/>
      <c r="M26" s="8"/>
      <c r="N26" s="198">
        <f t="shared" si="0"/>
        <v>0</v>
      </c>
      <c r="O26" s="199">
        <f t="shared" si="1"/>
        <v>0</v>
      </c>
      <c r="P26" s="198">
        <f t="shared" si="2"/>
        <v>6.7862714508580391E-2</v>
      </c>
      <c r="Q26" s="199">
        <f t="shared" si="3"/>
        <v>87</v>
      </c>
      <c r="R26" s="198">
        <f t="shared" si="4"/>
        <v>0.10007304601899203</v>
      </c>
      <c r="S26" s="199">
        <f t="shared" si="5"/>
        <v>137</v>
      </c>
      <c r="T26" s="198">
        <f t="shared" si="6"/>
        <v>3.6520584329349237E-2</v>
      </c>
      <c r="U26" s="199">
        <f t="shared" si="7"/>
        <v>55</v>
      </c>
      <c r="V26" s="198">
        <f t="shared" si="8"/>
        <v>7.3670723894939227E-2</v>
      </c>
      <c r="W26" s="199">
        <f t="shared" si="9"/>
        <v>115</v>
      </c>
      <c r="X26" s="198">
        <f t="shared" si="10"/>
        <v>6.3842482100238573E-2</v>
      </c>
      <c r="Y26" s="199">
        <f t="shared" si="11"/>
        <v>107</v>
      </c>
      <c r="Z26" s="198">
        <v>-1.033888569787478E-2</v>
      </c>
      <c r="AA26" s="199">
        <v>-18</v>
      </c>
    </row>
    <row r="27" spans="2:27">
      <c r="B27" s="169" t="s">
        <v>106</v>
      </c>
      <c r="D27" s="42">
        <v>1772</v>
      </c>
      <c r="E27" s="112">
        <v>1760</v>
      </c>
      <c r="F27" s="112">
        <v>1818</v>
      </c>
      <c r="G27" s="112">
        <v>1933</v>
      </c>
      <c r="H27" s="112">
        <v>2167</v>
      </c>
      <c r="I27" s="112">
        <v>2328</v>
      </c>
      <c r="J27" s="112">
        <v>2524</v>
      </c>
      <c r="K27" s="112">
        <v>2611</v>
      </c>
      <c r="L27" s="197"/>
      <c r="M27" s="8"/>
      <c r="N27" s="198">
        <f t="shared" si="0"/>
        <v>-6.7720090293453827E-3</v>
      </c>
      <c r="O27" s="199">
        <f t="shared" si="1"/>
        <v>-12</v>
      </c>
      <c r="P27" s="198">
        <f t="shared" si="2"/>
        <v>3.2954545454545459E-2</v>
      </c>
      <c r="Q27" s="199">
        <f t="shared" si="3"/>
        <v>58</v>
      </c>
      <c r="R27" s="198">
        <f t="shared" si="4"/>
        <v>6.3256325632563337E-2</v>
      </c>
      <c r="S27" s="199">
        <f t="shared" si="5"/>
        <v>115</v>
      </c>
      <c r="T27" s="198">
        <f t="shared" si="6"/>
        <v>0.12105535437144344</v>
      </c>
      <c r="U27" s="199">
        <f t="shared" si="7"/>
        <v>234</v>
      </c>
      <c r="V27" s="198">
        <f t="shared" si="8"/>
        <v>7.4296262113521028E-2</v>
      </c>
      <c r="W27" s="199">
        <f t="shared" si="9"/>
        <v>161</v>
      </c>
      <c r="X27" s="198">
        <f t="shared" si="10"/>
        <v>8.4192439862542878E-2</v>
      </c>
      <c r="Y27" s="199">
        <f t="shared" si="11"/>
        <v>196</v>
      </c>
      <c r="Z27" s="198">
        <v>7.1839080459770166E-2</v>
      </c>
      <c r="AA27" s="199">
        <v>175</v>
      </c>
    </row>
    <row r="28" spans="2:27">
      <c r="B28" s="31" t="s">
        <v>49</v>
      </c>
      <c r="D28" s="63">
        <v>1385037</v>
      </c>
      <c r="E28" s="63">
        <v>1356473</v>
      </c>
      <c r="F28" s="63">
        <v>1415578</v>
      </c>
      <c r="G28" s="63">
        <v>1490860</v>
      </c>
      <c r="H28" s="63">
        <v>1567107</v>
      </c>
      <c r="I28" s="63">
        <v>1636757</v>
      </c>
      <c r="J28" s="63">
        <v>1784369</v>
      </c>
      <c r="K28" s="63">
        <v>1853859</v>
      </c>
      <c r="L28" s="64"/>
      <c r="M28" s="11"/>
      <c r="N28" s="200">
        <f t="shared" si="0"/>
        <v>-2.0623275768084204E-2</v>
      </c>
      <c r="O28" s="62">
        <f t="shared" si="1"/>
        <v>-28564</v>
      </c>
      <c r="P28" s="200">
        <f t="shared" si="2"/>
        <v>4.3572559129448241E-2</v>
      </c>
      <c r="Q28" s="62">
        <f t="shared" si="3"/>
        <v>59105</v>
      </c>
      <c r="R28" s="200">
        <f t="shared" si="4"/>
        <v>5.3181103407936581E-2</v>
      </c>
      <c r="S28" s="62">
        <f t="shared" si="5"/>
        <v>75282</v>
      </c>
      <c r="T28" s="200">
        <f t="shared" si="6"/>
        <v>5.1142964463464002E-2</v>
      </c>
      <c r="U28" s="62">
        <f t="shared" si="7"/>
        <v>76247</v>
      </c>
      <c r="V28" s="200">
        <f t="shared" si="8"/>
        <v>4.4444954939260706E-2</v>
      </c>
      <c r="W28" s="62">
        <f t="shared" si="9"/>
        <v>69650</v>
      </c>
      <c r="X28" s="200">
        <f t="shared" si="10"/>
        <v>9.0185653704245583E-2</v>
      </c>
      <c r="Y28" s="62">
        <f t="shared" si="11"/>
        <v>147612</v>
      </c>
      <c r="Z28" s="200">
        <v>9.7155995608674939E-2</v>
      </c>
      <c r="AA28" s="62">
        <v>164164</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DFFD6F25-4053-483C-849D-99EA834D5BD7}">
          <x14:colorSeries rgb="FF376092"/>
          <x14:colorNegative rgb="FFD00000"/>
          <x14:colorAxis rgb="FF000000"/>
          <x14:colorMarkers rgb="FFD00000"/>
          <x14:colorFirst rgb="FFD00000"/>
          <x14:colorLast rgb="FFD00000"/>
          <x14:colorHigh rgb="FFD00000"/>
          <x14:colorLow rgb="FFD00000"/>
          <x14:sparklines>
            <x14:sparkline>
              <xm:f>EVO_derecho!$D$9:$K$9</xm:f>
              <xm:sqref>L9</xm:sqref>
            </x14:sparkline>
            <x14:sparkline>
              <xm:f>EVO_derecho!$D$10:$K$10</xm:f>
              <xm:sqref>L10</xm:sqref>
            </x14:sparkline>
            <x14:sparkline>
              <xm:f>EVO_derecho!$D$11:$K$11</xm:f>
              <xm:sqref>L11</xm:sqref>
            </x14:sparkline>
            <x14:sparkline>
              <xm:f>EVO_derecho!$D$12:$K$12</xm:f>
              <xm:sqref>L12</xm:sqref>
            </x14:sparkline>
            <x14:sparkline>
              <xm:f>EVO_derecho!$D$13:$K$13</xm:f>
              <xm:sqref>L13</xm:sqref>
            </x14:sparkline>
            <x14:sparkline>
              <xm:f>EVO_derecho!$D$14:$K$14</xm:f>
              <xm:sqref>L14</xm:sqref>
            </x14:sparkline>
            <x14:sparkline>
              <xm:f>EVO_derecho!$D$15:$K$15</xm:f>
              <xm:sqref>L15</xm:sqref>
            </x14:sparkline>
            <x14:sparkline>
              <xm:f>EVO_derecho!$D$16:$K$16</xm:f>
              <xm:sqref>L16</xm:sqref>
            </x14:sparkline>
            <x14:sparkline>
              <xm:f>EVO_derecho!$D$17:$K$17</xm:f>
              <xm:sqref>L17</xm:sqref>
            </x14:sparkline>
            <x14:sparkline>
              <xm:f>EVO_derecho!$D$18:$K$18</xm:f>
              <xm:sqref>L18</xm:sqref>
            </x14:sparkline>
            <x14:sparkline>
              <xm:f>EVO_derecho!$D$19:$K$19</xm:f>
              <xm:sqref>L19</xm:sqref>
            </x14:sparkline>
            <x14:sparkline>
              <xm:f>EVO_derecho!$D$20:$K$20</xm:f>
              <xm:sqref>L20</xm:sqref>
            </x14:sparkline>
            <x14:sparkline>
              <xm:f>EVO_derecho!$D$21:$K$21</xm:f>
              <xm:sqref>L21</xm:sqref>
            </x14:sparkline>
            <x14:sparkline>
              <xm:f>EVO_derecho!$D$22:$K$22</xm:f>
              <xm:sqref>L22</xm:sqref>
            </x14:sparkline>
            <x14:sparkline>
              <xm:f>EVO_derecho!$D$23:$K$23</xm:f>
              <xm:sqref>L23</xm:sqref>
            </x14:sparkline>
            <x14:sparkline>
              <xm:f>EVO_derecho!$D$24:$K$24</xm:f>
              <xm:sqref>L24</xm:sqref>
            </x14:sparkline>
            <x14:sparkline>
              <xm:f>EVO_derecho!$D$25:$K$25</xm:f>
              <xm:sqref>L25</xm:sqref>
            </x14:sparkline>
            <x14:sparkline>
              <xm:f>EVO_derecho!$D$26:$K$26</xm:f>
              <xm:sqref>L26</xm:sqref>
            </x14:sparkline>
            <x14:sparkline>
              <xm:f>EVO_derecho!$D$27:$K$27</xm:f>
              <xm:sqref>L27</xm:sqref>
            </x14:sparkline>
            <x14:sparkline>
              <xm:f>EVO_derecho!$D$28:$K$28</xm:f>
              <xm:sqref>L28</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6:T7"/>
  <sheetViews>
    <sheetView showGridLines="0" workbookViewId="0"/>
  </sheetViews>
  <sheetFormatPr baseColWidth="10" defaultColWidth="8.7265625" defaultRowHeight="14.5"/>
  <sheetData>
    <row r="6" spans="1:20" ht="21">
      <c r="A6" s="201" t="s">
        <v>285</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M30"/>
  <sheetViews>
    <sheetView showGridLines="0" workbookViewId="0"/>
  </sheetViews>
  <sheetFormatPr baseColWidth="10" defaultColWidth="8.7265625" defaultRowHeight="14.5"/>
  <cols>
    <col min="1" max="1" width="0.7265625" customWidth="1"/>
    <col min="2" max="2" width="32.453125" customWidth="1"/>
    <col min="3" max="3" width="13" customWidth="1"/>
    <col min="4" max="4" width="0.453125" customWidth="1"/>
    <col min="5" max="5" width="19.453125" customWidth="1"/>
    <col min="6" max="6" width="0.453125" customWidth="1"/>
    <col min="7" max="7" width="19.453125" customWidth="1"/>
    <col min="8" max="8" width="0.453125" customWidth="1"/>
    <col min="9" max="9" width="19.453125" customWidth="1"/>
    <col min="10" max="10" width="0.453125" customWidth="1"/>
    <col min="11" max="11" width="19.453125" customWidth="1"/>
    <col min="12" max="12" width="0.453125" customWidth="1"/>
    <col min="13" max="13" width="19.453125" customWidth="1"/>
  </cols>
  <sheetData>
    <row r="1" spans="1:13" ht="12" customHeight="1"/>
    <row r="2" spans="1:13" ht="52.5" customHeight="1"/>
    <row r="3" spans="1:13" ht="17" customHeight="1"/>
    <row r="4" spans="1:13" ht="24" customHeight="1">
      <c r="A4" s="201" t="s">
        <v>286</v>
      </c>
      <c r="B4" s="202"/>
      <c r="C4" s="202"/>
      <c r="D4" s="202"/>
      <c r="E4" s="202"/>
      <c r="F4" s="202"/>
      <c r="G4" s="202"/>
      <c r="H4" s="202"/>
      <c r="I4" s="202"/>
      <c r="J4" s="202"/>
      <c r="K4" s="202"/>
      <c r="L4" s="202"/>
      <c r="M4" s="202"/>
    </row>
    <row r="5" spans="1:13" ht="21.5" customHeight="1">
      <c r="B5" s="203" t="s">
        <v>113</v>
      </c>
      <c r="C5" s="202"/>
      <c r="D5" s="202"/>
      <c r="E5" s="202"/>
      <c r="F5" s="202"/>
      <c r="G5" s="202"/>
      <c r="H5" s="202"/>
      <c r="I5" s="202"/>
      <c r="J5" s="202"/>
      <c r="K5" s="202"/>
      <c r="L5" s="202"/>
      <c r="M5" s="202"/>
    </row>
    <row r="6" spans="1:13" ht="6" customHeight="1"/>
    <row r="7" spans="1:13" ht="17" customHeight="1">
      <c r="B7" s="263" t="s">
        <v>114</v>
      </c>
      <c r="C7" s="48" t="s">
        <v>161</v>
      </c>
      <c r="E7" s="49" t="s">
        <v>287</v>
      </c>
      <c r="G7" s="49" t="s">
        <v>288</v>
      </c>
      <c r="I7" s="49" t="s">
        <v>289</v>
      </c>
      <c r="K7" s="49" t="s">
        <v>290</v>
      </c>
      <c r="M7" s="49" t="s">
        <v>291</v>
      </c>
    </row>
    <row r="8" spans="1:13" ht="22.5" customHeight="1">
      <c r="B8" s="218"/>
      <c r="C8" s="15" t="s">
        <v>58</v>
      </c>
      <c r="E8" s="50" t="s">
        <v>58</v>
      </c>
      <c r="G8" s="50" t="s">
        <v>58</v>
      </c>
      <c r="I8" s="50" t="s">
        <v>58</v>
      </c>
      <c r="K8" s="50" t="s">
        <v>58</v>
      </c>
      <c r="M8" s="50" t="s">
        <v>58</v>
      </c>
    </row>
    <row r="9" spans="1:13" ht="8" customHeight="1"/>
    <row r="10" spans="1:13">
      <c r="B10" s="107" t="s">
        <v>88</v>
      </c>
      <c r="C10" s="145">
        <f t="shared" ref="C10:C28" si="0">E10+G10+I10+K10+M10</f>
        <v>99.999999999999986</v>
      </c>
      <c r="E10" s="145">
        <v>37.705749773150806</v>
      </c>
      <c r="G10" s="145">
        <v>44.589281010039898</v>
      </c>
      <c r="I10" s="145">
        <v>14.733976641851481</v>
      </c>
      <c r="K10" s="145">
        <v>2.7134089822520999</v>
      </c>
      <c r="M10" s="145">
        <v>0.25758359270570103</v>
      </c>
    </row>
    <row r="11" spans="1:13">
      <c r="B11" s="111" t="s">
        <v>89</v>
      </c>
      <c r="C11" s="146">
        <f t="shared" si="0"/>
        <v>100.00000000000001</v>
      </c>
      <c r="E11" s="146">
        <v>21.898201027984008</v>
      </c>
      <c r="G11" s="146">
        <v>54.672330097087382</v>
      </c>
      <c r="I11" s="146">
        <v>16.954597372929751</v>
      </c>
      <c r="K11" s="146">
        <v>5.8002569960022843</v>
      </c>
      <c r="M11" s="146">
        <v>0.67461450599657335</v>
      </c>
    </row>
    <row r="12" spans="1:13">
      <c r="B12" s="111" t="s">
        <v>90</v>
      </c>
      <c r="C12" s="146">
        <f t="shared" si="0"/>
        <v>100.00000000000001</v>
      </c>
      <c r="E12" s="146">
        <v>22.636833533951709</v>
      </c>
      <c r="G12" s="146">
        <v>46.994264674644199</v>
      </c>
      <c r="I12" s="146">
        <v>22.69347872265099</v>
      </c>
      <c r="K12" s="146">
        <v>6.6204064292289173</v>
      </c>
      <c r="M12" s="146">
        <v>1.05501663952418</v>
      </c>
    </row>
    <row r="13" spans="1:13">
      <c r="B13" s="111" t="s">
        <v>91</v>
      </c>
      <c r="C13" s="146">
        <f t="shared" si="0"/>
        <v>100.00000000000001</v>
      </c>
      <c r="E13" s="146">
        <v>25.19998602717714</v>
      </c>
      <c r="G13" s="146">
        <v>51.654032905997838</v>
      </c>
      <c r="I13" s="146">
        <v>17.35075278583156</v>
      </c>
      <c r="K13" s="146">
        <v>5.2922066580500928</v>
      </c>
      <c r="M13" s="146">
        <v>0.50302162294337516</v>
      </c>
    </row>
    <row r="14" spans="1:13">
      <c r="B14" s="111" t="s">
        <v>92</v>
      </c>
      <c r="C14" s="146">
        <f t="shared" si="0"/>
        <v>100.00000000000001</v>
      </c>
      <c r="E14" s="146">
        <v>36.12763816120534</v>
      </c>
      <c r="G14" s="146">
        <v>46.505638930823203</v>
      </c>
      <c r="I14" s="146">
        <v>13.58967528046651</v>
      </c>
      <c r="K14" s="146">
        <v>3.3389574638131601</v>
      </c>
      <c r="M14" s="146">
        <v>0.43809016369179771</v>
      </c>
    </row>
    <row r="15" spans="1:13">
      <c r="B15" s="111" t="s">
        <v>93</v>
      </c>
      <c r="C15" s="146">
        <f t="shared" si="0"/>
        <v>100.00000000000001</v>
      </c>
      <c r="E15" s="146">
        <v>21.414718791466779</v>
      </c>
      <c r="G15" s="146">
        <v>46.983770542002659</v>
      </c>
      <c r="I15" s="146">
        <v>22.129223231601511</v>
      </c>
      <c r="K15" s="146">
        <v>8.114728998673062</v>
      </c>
      <c r="M15" s="146">
        <v>1.3575584362559969</v>
      </c>
    </row>
    <row r="16" spans="1:13">
      <c r="B16" s="111" t="s">
        <v>94</v>
      </c>
      <c r="C16" s="146">
        <f t="shared" si="0"/>
        <v>100</v>
      </c>
      <c r="E16" s="146">
        <v>22.811292426591841</v>
      </c>
      <c r="G16" s="146">
        <v>51.650299047478399</v>
      </c>
      <c r="I16" s="146">
        <v>19.813433754214969</v>
      </c>
      <c r="K16" s="146">
        <v>5.3360899849860939</v>
      </c>
      <c r="M16" s="146">
        <v>0.38888478672869131</v>
      </c>
    </row>
    <row r="17" spans="2:13">
      <c r="B17" s="111" t="s">
        <v>95</v>
      </c>
      <c r="C17" s="146">
        <f t="shared" si="0"/>
        <v>100</v>
      </c>
      <c r="E17" s="146">
        <v>30.69510094903082</v>
      </c>
      <c r="G17" s="146">
        <v>48.085449415558237</v>
      </c>
      <c r="I17" s="146">
        <v>16.02726173463779</v>
      </c>
      <c r="K17" s="146">
        <v>4.3640760690337466</v>
      </c>
      <c r="M17" s="146">
        <v>0.82811183173940128</v>
      </c>
    </row>
    <row r="18" spans="2:13">
      <c r="B18" s="111" t="s">
        <v>96</v>
      </c>
      <c r="C18" s="146">
        <f t="shared" si="0"/>
        <v>100</v>
      </c>
      <c r="E18" s="146">
        <v>22.203739913524831</v>
      </c>
      <c r="G18" s="146">
        <v>43.889179587452837</v>
      </c>
      <c r="I18" s="146">
        <v>20.87466607914957</v>
      </c>
      <c r="K18" s="146">
        <v>11.14703533364545</v>
      </c>
      <c r="M18" s="146">
        <v>1.8853790862273141</v>
      </c>
    </row>
    <row r="19" spans="2:13">
      <c r="B19" s="111" t="s">
        <v>97</v>
      </c>
      <c r="C19" s="146">
        <f t="shared" si="0"/>
        <v>99.999999999999986</v>
      </c>
      <c r="E19" s="146">
        <v>23.876847743788961</v>
      </c>
      <c r="G19" s="146">
        <v>54.944417319435892</v>
      </c>
      <c r="I19" s="146">
        <v>16.166740965603129</v>
      </c>
      <c r="K19" s="146">
        <v>4.5095916388930162</v>
      </c>
      <c r="M19" s="146">
        <v>0.502402332278996</v>
      </c>
    </row>
    <row r="20" spans="2:13">
      <c r="B20" s="111" t="s">
        <v>98</v>
      </c>
      <c r="C20" s="146">
        <f t="shared" si="0"/>
        <v>100</v>
      </c>
      <c r="E20" s="146">
        <v>37.133426431382503</v>
      </c>
      <c r="G20" s="146">
        <v>44.610892471753203</v>
      </c>
      <c r="I20" s="146">
        <v>15.818204900342771</v>
      </c>
      <c r="K20" s="146">
        <v>2.2089628030976258</v>
      </c>
      <c r="M20" s="146">
        <v>0.22851339342389229</v>
      </c>
    </row>
    <row r="21" spans="2:13">
      <c r="B21" s="111" t="s">
        <v>99</v>
      </c>
      <c r="C21" s="146">
        <f t="shared" si="0"/>
        <v>100.00000000000001</v>
      </c>
      <c r="E21" s="146">
        <v>30.263376635713779</v>
      </c>
      <c r="G21" s="146">
        <v>51.252760823616029</v>
      </c>
      <c r="I21" s="146">
        <v>15.54135891894459</v>
      </c>
      <c r="K21" s="146">
        <v>2.6978887120906259</v>
      </c>
      <c r="M21" s="146">
        <v>0.24461490963497759</v>
      </c>
    </row>
    <row r="22" spans="2:13">
      <c r="B22" s="111" t="s">
        <v>100</v>
      </c>
      <c r="C22" s="146">
        <f t="shared" si="0"/>
        <v>100.00000000000001</v>
      </c>
      <c r="E22" s="146">
        <v>34.516007532956692</v>
      </c>
      <c r="G22" s="146">
        <v>42.24030131826742</v>
      </c>
      <c r="I22" s="146">
        <v>17.24896421845575</v>
      </c>
      <c r="K22" s="146">
        <v>5.4418079096045204</v>
      </c>
      <c r="M22" s="146">
        <v>0.55291902071563093</v>
      </c>
    </row>
    <row r="23" spans="2:13">
      <c r="B23" s="111" t="s">
        <v>101</v>
      </c>
      <c r="C23" s="146">
        <f t="shared" si="0"/>
        <v>100.00000000000001</v>
      </c>
      <c r="E23" s="146">
        <v>33.587695596662613</v>
      </c>
      <c r="G23" s="146">
        <v>45.316072329938542</v>
      </c>
      <c r="I23" s="146">
        <v>14.724308916535531</v>
      </c>
      <c r="K23" s="146">
        <v>5.6296208319724457</v>
      </c>
      <c r="M23" s="146">
        <v>0.74230232489088155</v>
      </c>
    </row>
    <row r="24" spans="2:13">
      <c r="B24" s="111" t="s">
        <v>102</v>
      </c>
      <c r="C24" s="146">
        <f t="shared" si="0"/>
        <v>100.00000000000001</v>
      </c>
      <c r="E24" s="146">
        <v>18.684576192681799</v>
      </c>
      <c r="G24" s="146">
        <v>54.701250578971752</v>
      </c>
      <c r="I24" s="146">
        <v>17.183881426586389</v>
      </c>
      <c r="K24" s="146">
        <v>8.2538212135247804</v>
      </c>
      <c r="M24" s="146">
        <v>1.1764705882352939</v>
      </c>
    </row>
    <row r="25" spans="2:13">
      <c r="B25" s="111" t="s">
        <v>103</v>
      </c>
      <c r="C25" s="146">
        <f t="shared" si="0"/>
        <v>100</v>
      </c>
      <c r="E25" s="146">
        <v>19.0547798066595</v>
      </c>
      <c r="G25" s="146">
        <v>44.320324621076502</v>
      </c>
      <c r="I25" s="146">
        <v>21.71858216970999</v>
      </c>
      <c r="K25" s="146">
        <v>12.71989497553407</v>
      </c>
      <c r="M25" s="146">
        <v>2.1864184270199312</v>
      </c>
    </row>
    <row r="26" spans="2:13">
      <c r="B26" s="111" t="s">
        <v>104</v>
      </c>
      <c r="C26" s="146">
        <f t="shared" si="0"/>
        <v>100</v>
      </c>
      <c r="E26" s="146">
        <v>27.835880933226061</v>
      </c>
      <c r="G26" s="146">
        <v>33.065164923572013</v>
      </c>
      <c r="I26" s="146">
        <v>21.641190667739341</v>
      </c>
      <c r="K26" s="146">
        <v>14.802896218825421</v>
      </c>
      <c r="M26" s="146">
        <v>2.6548672566371678</v>
      </c>
    </row>
    <row r="27" spans="2:13">
      <c r="B27" s="111" t="s">
        <v>105</v>
      </c>
      <c r="C27" s="146">
        <f t="shared" si="0"/>
        <v>100</v>
      </c>
      <c r="E27" s="146">
        <v>63.157894736842103</v>
      </c>
      <c r="G27" s="146">
        <v>28.891377379619261</v>
      </c>
      <c r="I27" s="146">
        <v>6.3829787234042552</v>
      </c>
      <c r="K27" s="146">
        <v>1.455767077267637</v>
      </c>
      <c r="M27" s="146">
        <v>0.1119820828667413</v>
      </c>
    </row>
    <row r="28" spans="2:13">
      <c r="B28" s="115" t="s">
        <v>106</v>
      </c>
      <c r="C28" s="147">
        <f t="shared" si="0"/>
        <v>100</v>
      </c>
      <c r="E28" s="147">
        <v>66.83501683501683</v>
      </c>
      <c r="G28" s="147">
        <v>28.198653198653201</v>
      </c>
      <c r="I28" s="147">
        <v>4.5454545454545459</v>
      </c>
      <c r="K28" s="147">
        <v>0.42087542087542079</v>
      </c>
      <c r="M28" s="147">
        <v>0</v>
      </c>
    </row>
    <row r="29" spans="2:13" ht="8" customHeight="1"/>
    <row r="30" spans="2:13">
      <c r="B30" s="119" t="s">
        <v>49</v>
      </c>
      <c r="C30" s="148">
        <f>E30+G30+I30+K30+M30</f>
        <v>100</v>
      </c>
      <c r="E30" s="148">
        <v>27.380128673872569</v>
      </c>
      <c r="G30" s="148">
        <v>47.692288784972071</v>
      </c>
      <c r="I30" s="148">
        <v>17.63385093740207</v>
      </c>
      <c r="K30" s="148">
        <v>6.3893275653354804</v>
      </c>
      <c r="M30" s="148">
        <v>0.90440403841781525</v>
      </c>
    </row>
  </sheetData>
  <mergeCells count="3">
    <mergeCell ref="A4:M4"/>
    <mergeCell ref="B5:M5"/>
    <mergeCell ref="B7:B8"/>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U30"/>
  <sheetViews>
    <sheetView showGridLines="0" workbookViewId="0"/>
  </sheetViews>
  <sheetFormatPr baseColWidth="10" defaultColWidth="8.7265625" defaultRowHeight="14.5"/>
  <cols>
    <col min="1" max="1" width="0.7265625" customWidth="1"/>
    <col min="2" max="2" width="32.453125" customWidth="1"/>
    <col min="3" max="3" width="13" customWidth="1"/>
    <col min="4" max="4" width="0.453125" customWidth="1"/>
    <col min="5" max="5" width="15.453125" customWidth="1"/>
    <col min="6" max="6" width="0.453125" customWidth="1"/>
    <col min="7" max="7" width="15.453125" customWidth="1"/>
    <col min="8" max="8" width="0.453125" customWidth="1"/>
    <col min="9" max="9" width="15.453125" customWidth="1"/>
    <col min="10" max="10" width="0.453125" customWidth="1"/>
    <col min="11" max="11" width="15.453125" customWidth="1"/>
    <col min="12" max="12" width="0.453125" customWidth="1"/>
    <col min="13" max="13" width="15.453125" customWidth="1"/>
    <col min="14" max="14" width="0.453125" customWidth="1"/>
    <col min="15" max="15" width="15.453125" customWidth="1"/>
    <col min="16" max="16" width="0.453125" customWidth="1"/>
    <col min="17" max="17" width="15.453125" customWidth="1"/>
    <col min="18" max="18" width="0.453125" customWidth="1"/>
    <col min="19" max="19" width="15.453125" customWidth="1"/>
    <col min="20" max="20" width="0.453125" customWidth="1"/>
    <col min="21" max="21" width="15.453125" customWidth="1"/>
  </cols>
  <sheetData>
    <row r="1" spans="1:21" ht="12" customHeight="1"/>
    <row r="2" spans="1:21" ht="52.5" customHeight="1"/>
    <row r="3" spans="1:21" ht="17" customHeight="1"/>
    <row r="4" spans="1:21" ht="24" customHeight="1">
      <c r="A4" s="201" t="s">
        <v>292</v>
      </c>
      <c r="B4" s="202"/>
      <c r="C4" s="202"/>
      <c r="D4" s="202"/>
      <c r="E4" s="202"/>
      <c r="F4" s="202"/>
      <c r="G4" s="202"/>
      <c r="H4" s="202"/>
      <c r="I4" s="202"/>
      <c r="J4" s="202"/>
      <c r="K4" s="202"/>
      <c r="L4" s="202"/>
      <c r="M4" s="202"/>
      <c r="N4" s="202"/>
      <c r="O4" s="202"/>
      <c r="P4" s="202"/>
      <c r="Q4" s="202"/>
      <c r="R4" s="202"/>
      <c r="S4" s="202"/>
      <c r="T4" s="202"/>
      <c r="U4" s="202"/>
    </row>
    <row r="5" spans="1:21" ht="21.5" customHeight="1">
      <c r="B5" s="203" t="s">
        <v>113</v>
      </c>
      <c r="C5" s="202"/>
      <c r="D5" s="202"/>
      <c r="E5" s="202"/>
      <c r="F5" s="202"/>
      <c r="G5" s="202"/>
      <c r="H5" s="202"/>
      <c r="I5" s="202"/>
      <c r="J5" s="202"/>
      <c r="K5" s="202"/>
      <c r="L5" s="202"/>
      <c r="M5" s="202"/>
      <c r="N5" s="202"/>
      <c r="O5" s="202"/>
      <c r="P5" s="202"/>
      <c r="Q5" s="202"/>
      <c r="R5" s="202"/>
      <c r="S5" s="202"/>
      <c r="T5" s="202"/>
      <c r="U5" s="202"/>
    </row>
    <row r="6" spans="1:21" ht="6" customHeight="1"/>
    <row r="7" spans="1:21" ht="17" customHeight="1">
      <c r="B7" s="263" t="s">
        <v>114</v>
      </c>
      <c r="C7" s="48" t="s">
        <v>161</v>
      </c>
      <c r="E7" s="49" t="s">
        <v>293</v>
      </c>
      <c r="G7" s="49" t="s">
        <v>294</v>
      </c>
      <c r="I7" s="49" t="s">
        <v>295</v>
      </c>
      <c r="K7" s="49" t="s">
        <v>296</v>
      </c>
      <c r="M7" s="49" t="s">
        <v>297</v>
      </c>
      <c r="O7" s="49" t="s">
        <v>298</v>
      </c>
      <c r="Q7" s="49" t="s">
        <v>299</v>
      </c>
      <c r="S7" s="49" t="s">
        <v>300</v>
      </c>
      <c r="U7" s="49" t="s">
        <v>301</v>
      </c>
    </row>
    <row r="8" spans="1:21" ht="22.5" customHeight="1">
      <c r="B8" s="218"/>
      <c r="C8" s="15" t="s">
        <v>58</v>
      </c>
      <c r="E8" s="50" t="s">
        <v>58</v>
      </c>
      <c r="G8" s="50" t="s">
        <v>58</v>
      </c>
      <c r="I8" s="50" t="s">
        <v>58</v>
      </c>
      <c r="K8" s="50" t="s">
        <v>58</v>
      </c>
      <c r="M8" s="50" t="s">
        <v>58</v>
      </c>
      <c r="O8" s="50" t="s">
        <v>58</v>
      </c>
      <c r="Q8" s="50" t="s">
        <v>58</v>
      </c>
      <c r="S8" s="50" t="s">
        <v>58</v>
      </c>
      <c r="U8" s="50" t="s">
        <v>58</v>
      </c>
    </row>
    <row r="9" spans="1:21" ht="8" customHeight="1"/>
    <row r="10" spans="1:21">
      <c r="B10" s="107" t="s">
        <v>88</v>
      </c>
      <c r="C10" s="145">
        <f t="shared" ref="C10:C28" si="0">E10+G10+I10+K10+M10+O10+Q10+S10+U10</f>
        <v>100</v>
      </c>
      <c r="E10" s="145">
        <v>22.373542754012</v>
      </c>
      <c r="G10" s="145">
        <v>42.928637627432813</v>
      </c>
      <c r="I10" s="145">
        <v>19.539534656846008</v>
      </c>
      <c r="K10" s="145">
        <v>4.6914784644651482</v>
      </c>
      <c r="M10" s="145">
        <v>4.2954002243792981</v>
      </c>
      <c r="O10" s="145">
        <v>0.73264718794205153</v>
      </c>
      <c r="Q10" s="145">
        <v>0.76776742597922054</v>
      </c>
      <c r="S10" s="145">
        <v>0.35120238037168922</v>
      </c>
      <c r="U10" s="145">
        <v>4.3197892785717773</v>
      </c>
    </row>
    <row r="11" spans="1:21">
      <c r="B11" s="111" t="s">
        <v>89</v>
      </c>
      <c r="C11" s="146">
        <f t="shared" si="0"/>
        <v>100</v>
      </c>
      <c r="E11" s="146">
        <v>3.1424209068636149</v>
      </c>
      <c r="G11" s="146">
        <v>3.192131520079537</v>
      </c>
      <c r="I11" s="146">
        <v>14.88122714199481</v>
      </c>
      <c r="K11" s="146">
        <v>1.1255903135319389</v>
      </c>
      <c r="M11" s="146">
        <v>0.42254021233533362</v>
      </c>
      <c r="O11" s="146">
        <v>0.124276533039804</v>
      </c>
      <c r="Q11" s="146">
        <v>2.8406064694812341E-2</v>
      </c>
      <c r="S11" s="146">
        <v>7.4565919823882401E-2</v>
      </c>
      <c r="U11" s="146">
        <v>77.008841387636267</v>
      </c>
    </row>
    <row r="12" spans="1:21">
      <c r="B12" s="111" t="s">
        <v>90</v>
      </c>
      <c r="C12" s="146">
        <f t="shared" si="0"/>
        <v>100</v>
      </c>
      <c r="E12" s="146">
        <v>38.049957422651147</v>
      </c>
      <c r="G12" s="146">
        <v>19.897814362759011</v>
      </c>
      <c r="I12" s="146">
        <v>23.637524836786831</v>
      </c>
      <c r="K12" s="146">
        <v>4.4919103037184218</v>
      </c>
      <c r="M12" s="146">
        <v>2.4623900085154702</v>
      </c>
      <c r="O12" s="146">
        <v>1.9656542719273351</v>
      </c>
      <c r="Q12" s="146">
        <v>1.3979562872551801</v>
      </c>
      <c r="S12" s="146">
        <v>0.24836786829406751</v>
      </c>
      <c r="U12" s="146">
        <v>7.8484246380925358</v>
      </c>
    </row>
    <row r="13" spans="1:21">
      <c r="B13" s="111" t="s">
        <v>91</v>
      </c>
      <c r="C13" s="146">
        <f t="shared" si="0"/>
        <v>99.999999999999986</v>
      </c>
      <c r="E13" s="146">
        <v>47.345812670252137</v>
      </c>
      <c r="G13" s="146">
        <v>15.837815184745409</v>
      </c>
      <c r="I13" s="146">
        <v>16.571209052175739</v>
      </c>
      <c r="K13" s="146">
        <v>4.980093595026891</v>
      </c>
      <c r="M13" s="146">
        <v>2.654187329747852</v>
      </c>
      <c r="O13" s="146">
        <v>1.763637633582454</v>
      </c>
      <c r="Q13" s="146">
        <v>1.166445484389188</v>
      </c>
      <c r="S13" s="146">
        <v>0.81721030942236494</v>
      </c>
      <c r="U13" s="146">
        <v>8.8635887406579581</v>
      </c>
    </row>
    <row r="14" spans="1:21">
      <c r="B14" s="111" t="s">
        <v>92</v>
      </c>
      <c r="C14" s="146">
        <f t="shared" si="0"/>
        <v>100</v>
      </c>
      <c r="E14" s="146">
        <v>33.932218440136147</v>
      </c>
      <c r="G14" s="146">
        <v>32.431552464111292</v>
      </c>
      <c r="I14" s="146">
        <v>15.234571555424001</v>
      </c>
      <c r="K14" s="146">
        <v>5.5498002071925407</v>
      </c>
      <c r="M14" s="146">
        <v>4.7003107888116027</v>
      </c>
      <c r="O14" s="146">
        <v>1.01228355779192</v>
      </c>
      <c r="Q14" s="146">
        <v>1.2194760988604409</v>
      </c>
      <c r="S14" s="146">
        <v>0.48838241823294359</v>
      </c>
      <c r="U14" s="146">
        <v>5.4314044694391006</v>
      </c>
    </row>
    <row r="15" spans="1:21">
      <c r="B15" s="111" t="s">
        <v>93</v>
      </c>
      <c r="C15" s="146">
        <f t="shared" si="0"/>
        <v>100.00000000000003</v>
      </c>
      <c r="E15" s="146">
        <v>41.07379810145963</v>
      </c>
      <c r="G15" s="146">
        <v>17.72991732162907</v>
      </c>
      <c r="I15" s="146">
        <v>24.72185362866184</v>
      </c>
      <c r="K15" s="146">
        <v>4.7463509237521686</v>
      </c>
      <c r="M15" s="146">
        <v>1.816882719199755</v>
      </c>
      <c r="O15" s="146">
        <v>1.8066755129121159</v>
      </c>
      <c r="Q15" s="146">
        <v>1.990405226089619</v>
      </c>
      <c r="S15" s="146">
        <v>0.73491885271001334</v>
      </c>
      <c r="U15" s="146">
        <v>5.3791977135857909</v>
      </c>
    </row>
    <row r="16" spans="1:21">
      <c r="B16" s="111" t="s">
        <v>94</v>
      </c>
      <c r="C16" s="146">
        <f t="shared" si="0"/>
        <v>100</v>
      </c>
      <c r="E16" s="146">
        <v>44.670063255310247</v>
      </c>
      <c r="G16" s="146">
        <v>17.63518668931059</v>
      </c>
      <c r="I16" s="146">
        <v>21.506805483767749</v>
      </c>
      <c r="K16" s="146">
        <v>5.1293411110290679</v>
      </c>
      <c r="M16" s="146">
        <v>2.0970242929926899</v>
      </c>
      <c r="O16" s="146">
        <v>1.658913583893278</v>
      </c>
      <c r="Q16" s="146">
        <v>0.91067956385832771</v>
      </c>
      <c r="S16" s="146">
        <v>1.161731767949002</v>
      </c>
      <c r="U16" s="146">
        <v>5.2302542518890442</v>
      </c>
    </row>
    <row r="17" spans="2:21">
      <c r="B17" s="111" t="s">
        <v>95</v>
      </c>
      <c r="C17" s="146">
        <f t="shared" si="0"/>
        <v>100</v>
      </c>
      <c r="E17" s="146">
        <v>36.028576662392382</v>
      </c>
      <c r="G17" s="146">
        <v>29.906576296024909</v>
      </c>
      <c r="I17" s="146">
        <v>15.57794467851255</v>
      </c>
      <c r="K17" s="146">
        <v>4.7298039934053859</v>
      </c>
      <c r="M17" s="146">
        <v>6.2245832570067776</v>
      </c>
      <c r="O17" s="146">
        <v>1.75123649019967</v>
      </c>
      <c r="Q17" s="146">
        <v>0.87928191976552483</v>
      </c>
      <c r="S17" s="146">
        <v>0.30774867191793359</v>
      </c>
      <c r="U17" s="146">
        <v>4.5942480307748674</v>
      </c>
    </row>
    <row r="18" spans="2:21">
      <c r="B18" s="111" t="s">
        <v>96</v>
      </c>
      <c r="C18" s="146">
        <f t="shared" si="0"/>
        <v>100</v>
      </c>
      <c r="E18" s="146">
        <v>38.82435878371308</v>
      </c>
      <c r="G18" s="146">
        <v>17.492523503461491</v>
      </c>
      <c r="I18" s="146">
        <v>29.11179771877358</v>
      </c>
      <c r="K18" s="146">
        <v>3.9951753878690739</v>
      </c>
      <c r="M18" s="146">
        <v>2.8931150141268609</v>
      </c>
      <c r="O18" s="146">
        <v>1.370828720761804</v>
      </c>
      <c r="Q18" s="146">
        <v>2.4728890945040178</v>
      </c>
      <c r="S18" s="146">
        <v>0</v>
      </c>
      <c r="U18" s="146">
        <v>3.8393117767900908</v>
      </c>
    </row>
    <row r="19" spans="2:21">
      <c r="B19" s="111" t="s">
        <v>97</v>
      </c>
      <c r="C19" s="146">
        <f t="shared" si="0"/>
        <v>100</v>
      </c>
      <c r="E19" s="146">
        <v>48.580517631055031</v>
      </c>
      <c r="G19" s="146">
        <v>11.17944212607072</v>
      </c>
      <c r="I19" s="146">
        <v>14.20190870252156</v>
      </c>
      <c r="K19" s="146">
        <v>4.4911897862451564</v>
      </c>
      <c r="M19" s="146">
        <v>1.9788441509674579</v>
      </c>
      <c r="O19" s="146">
        <v>2.9842075058628481</v>
      </c>
      <c r="Q19" s="146">
        <v>2.7645721006355259</v>
      </c>
      <c r="S19" s="146">
        <v>0</v>
      </c>
      <c r="U19" s="146">
        <v>13.819317996641701</v>
      </c>
    </row>
    <row r="20" spans="2:21">
      <c r="B20" s="111" t="s">
        <v>98</v>
      </c>
      <c r="C20" s="146">
        <f t="shared" si="0"/>
        <v>99.999999999999986</v>
      </c>
      <c r="E20" s="146">
        <v>24.761904761904759</v>
      </c>
      <c r="G20" s="146">
        <v>37.815873015873017</v>
      </c>
      <c r="I20" s="146">
        <v>21.6</v>
      </c>
      <c r="K20" s="146">
        <v>4.7746031746031754</v>
      </c>
      <c r="M20" s="146">
        <v>4.8380952380952378</v>
      </c>
      <c r="O20" s="146">
        <v>1.5111111111111111</v>
      </c>
      <c r="Q20" s="146">
        <v>0.83809523809523812</v>
      </c>
      <c r="S20" s="146">
        <v>0.126984126984127</v>
      </c>
      <c r="U20" s="146">
        <v>3.7333333333333338</v>
      </c>
    </row>
    <row r="21" spans="2:21">
      <c r="B21" s="111" t="s">
        <v>99</v>
      </c>
      <c r="C21" s="146">
        <f t="shared" si="0"/>
        <v>100</v>
      </c>
      <c r="E21" s="146">
        <v>43.611256357845697</v>
      </c>
      <c r="G21" s="146">
        <v>23.325569235157101</v>
      </c>
      <c r="I21" s="146">
        <v>13.07458287778676</v>
      </c>
      <c r="K21" s="146">
        <v>3.817084185007368</v>
      </c>
      <c r="M21" s="146">
        <v>3.137329467129343</v>
      </c>
      <c r="O21" s="146">
        <v>4.1617150734420312</v>
      </c>
      <c r="Q21" s="146">
        <v>1.9941056234253931</v>
      </c>
      <c r="S21" s="146">
        <v>0</v>
      </c>
      <c r="U21" s="146">
        <v>6.8783571802063026</v>
      </c>
    </row>
    <row r="22" spans="2:21">
      <c r="B22" s="111" t="s">
        <v>100</v>
      </c>
      <c r="C22" s="146">
        <f t="shared" si="0"/>
        <v>100</v>
      </c>
      <c r="E22" s="146">
        <v>26.362253122222391</v>
      </c>
      <c r="G22" s="146">
        <v>34.916163244399577</v>
      </c>
      <c r="I22" s="146">
        <v>27.028126365266129</v>
      </c>
      <c r="K22" s="146">
        <v>2.103074767622291</v>
      </c>
      <c r="M22" s="146">
        <v>5.3420509498485966</v>
      </c>
      <c r="O22" s="146">
        <v>0.61163922324831643</v>
      </c>
      <c r="Q22" s="146">
        <v>0.97922535741725536</v>
      </c>
      <c r="S22" s="146">
        <v>0</v>
      </c>
      <c r="U22" s="146">
        <v>2.6574669699754438</v>
      </c>
    </row>
    <row r="23" spans="2:21">
      <c r="B23" s="111" t="s">
        <v>101</v>
      </c>
      <c r="C23" s="146">
        <f t="shared" si="0"/>
        <v>100.00000000000001</v>
      </c>
      <c r="E23" s="146">
        <v>39.195368171021379</v>
      </c>
      <c r="G23" s="146">
        <v>24.299287410926361</v>
      </c>
      <c r="I23" s="146">
        <v>19.931710213776721</v>
      </c>
      <c r="K23" s="146">
        <v>4.1330166270783852</v>
      </c>
      <c r="M23" s="146">
        <v>2.823634204275534</v>
      </c>
      <c r="O23" s="146">
        <v>1.867577197149644</v>
      </c>
      <c r="Q23" s="146">
        <v>3.346199524940618</v>
      </c>
      <c r="S23" s="146">
        <v>8.9073634204275536E-3</v>
      </c>
      <c r="U23" s="146">
        <v>4.3942992874109263</v>
      </c>
    </row>
    <row r="24" spans="2:21">
      <c r="B24" s="111" t="s">
        <v>102</v>
      </c>
      <c r="C24" s="146">
        <f t="shared" si="0"/>
        <v>99.999999999999986</v>
      </c>
      <c r="E24" s="146">
        <v>46.057513914656766</v>
      </c>
      <c r="G24" s="146">
        <v>14.211502782931349</v>
      </c>
      <c r="I24" s="146">
        <v>16.06679035250464</v>
      </c>
      <c r="K24" s="146">
        <v>5.9461966604823742</v>
      </c>
      <c r="M24" s="146">
        <v>2.4025974025974031</v>
      </c>
      <c r="O24" s="146">
        <v>1.8367346938775511</v>
      </c>
      <c r="Q24" s="146">
        <v>1.280148423005566</v>
      </c>
      <c r="S24" s="146">
        <v>0.12987012987012991</v>
      </c>
      <c r="U24" s="146">
        <v>12.068645640074211</v>
      </c>
    </row>
    <row r="25" spans="2:21">
      <c r="B25" s="111" t="s">
        <v>103</v>
      </c>
      <c r="C25" s="146">
        <f t="shared" si="0"/>
        <v>100</v>
      </c>
      <c r="E25" s="146">
        <v>36.201837051174998</v>
      </c>
      <c r="G25" s="146">
        <v>19.78527973279256</v>
      </c>
      <c r="I25" s="146">
        <v>11.54479303352022</v>
      </c>
      <c r="K25" s="146">
        <v>4.5711559107718003</v>
      </c>
      <c r="M25" s="146">
        <v>3.7075032804485271</v>
      </c>
      <c r="O25" s="146">
        <v>1.1046164857449601</v>
      </c>
      <c r="Q25" s="146">
        <v>1.4433973517833709</v>
      </c>
      <c r="S25" s="146">
        <v>18.723607300489089</v>
      </c>
      <c r="U25" s="146">
        <v>2.9178098532744841</v>
      </c>
    </row>
    <row r="26" spans="2:21">
      <c r="B26" s="111" t="s">
        <v>104</v>
      </c>
      <c r="C26" s="146">
        <f t="shared" si="0"/>
        <v>100.00000000000001</v>
      </c>
      <c r="E26" s="146">
        <v>22.20434432823814</v>
      </c>
      <c r="G26" s="146">
        <v>33.869670152856003</v>
      </c>
      <c r="I26" s="146">
        <v>30.008045052292839</v>
      </c>
      <c r="K26" s="146">
        <v>5.551086082059534</v>
      </c>
      <c r="M26" s="146">
        <v>3.6202735317779569</v>
      </c>
      <c r="O26" s="146">
        <v>0.88495575221238942</v>
      </c>
      <c r="Q26" s="146">
        <v>0.64360418342719228</v>
      </c>
      <c r="S26" s="146">
        <v>0</v>
      </c>
      <c r="U26" s="146">
        <v>3.2180209171359619</v>
      </c>
    </row>
    <row r="27" spans="2:21">
      <c r="B27" s="111" t="s">
        <v>105</v>
      </c>
      <c r="C27" s="146">
        <f t="shared" si="0"/>
        <v>100</v>
      </c>
      <c r="E27" s="146">
        <v>7.3991031390134534</v>
      </c>
      <c r="G27" s="146">
        <v>67.488789237668158</v>
      </c>
      <c r="I27" s="146">
        <v>4.9327354260089686</v>
      </c>
      <c r="K27" s="146">
        <v>4.9327354260089686</v>
      </c>
      <c r="M27" s="146">
        <v>11.995515695067271</v>
      </c>
      <c r="O27" s="146">
        <v>0.1121076233183857</v>
      </c>
      <c r="Q27" s="146">
        <v>0.89686098654708524</v>
      </c>
      <c r="S27" s="146">
        <v>0</v>
      </c>
      <c r="U27" s="146">
        <v>2.2421524663677128</v>
      </c>
    </row>
    <row r="28" spans="2:21">
      <c r="B28" s="115" t="s">
        <v>106</v>
      </c>
      <c r="C28" s="147">
        <f t="shared" si="0"/>
        <v>100</v>
      </c>
      <c r="E28" s="147">
        <v>2.5252525252525251</v>
      </c>
      <c r="G28" s="147">
        <v>80.134680134680139</v>
      </c>
      <c r="I28" s="147">
        <v>3.451178451178452</v>
      </c>
      <c r="K28" s="147">
        <v>2.4410774410774412</v>
      </c>
      <c r="M28" s="147">
        <v>8.7542087542087543</v>
      </c>
      <c r="O28" s="147">
        <v>0.33670033670033672</v>
      </c>
      <c r="Q28" s="147">
        <v>0.25252525252525249</v>
      </c>
      <c r="S28" s="147">
        <v>8.4175084175084167E-2</v>
      </c>
      <c r="U28" s="147">
        <v>2.0202020202020199</v>
      </c>
    </row>
    <row r="29" spans="2:21" ht="8" customHeight="1"/>
    <row r="30" spans="2:21">
      <c r="B30" s="119" t="s">
        <v>49</v>
      </c>
      <c r="C30" s="148">
        <f>E30+G30+I30+K30+M30+O30+Q30+S30+U30</f>
        <v>100</v>
      </c>
      <c r="E30" s="148">
        <v>36.47568083103296</v>
      </c>
      <c r="G30" s="148">
        <v>22.584613796307451</v>
      </c>
      <c r="I30" s="148">
        <v>20.23541181704886</v>
      </c>
      <c r="K30" s="148">
        <v>4.1740921638369892</v>
      </c>
      <c r="M30" s="148">
        <v>3.2273566377184939</v>
      </c>
      <c r="O30" s="148">
        <v>1.661918445303685</v>
      </c>
      <c r="Q30" s="148">
        <v>1.7672478424065741</v>
      </c>
      <c r="S30" s="148">
        <v>1.145349651810756</v>
      </c>
      <c r="U30" s="148">
        <v>8.7283288145342279</v>
      </c>
    </row>
  </sheetData>
  <mergeCells count="3">
    <mergeCell ref="B7:B8"/>
    <mergeCell ref="A4:U4"/>
    <mergeCell ref="B5:U5"/>
  </mergeCells>
  <printOptions horizontalCentered="1" verticalCentered="1"/>
  <pageMargins left="0.27777777777777779" right="0.27777777777777779" top="0.27777777777777779" bottom="0.27777777777777779" header="0.1388888888888889" footer="0.1388888888888889"/>
  <pageSetup paperSize="9" scale="74" orientation="landscape"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3:R20"/>
  <sheetViews>
    <sheetView showGridLines="0" workbookViewId="0"/>
  </sheetViews>
  <sheetFormatPr baseColWidth="10" defaultColWidth="8.7265625" defaultRowHeight="14.5"/>
  <cols>
    <col min="1" max="1" width="1" customWidth="1"/>
    <col min="2" max="2" width="13" customWidth="1"/>
    <col min="7" max="7" width="1" customWidth="1"/>
    <col min="8" max="8" width="13" customWidth="1"/>
    <col min="13" max="13" width="1" customWidth="1"/>
    <col min="14" max="14" width="13" customWidth="1"/>
  </cols>
  <sheetData>
    <row r="3" spans="1:18" ht="40" customHeight="1"/>
    <row r="4" spans="1:18" ht="25" customHeight="1">
      <c r="A4" s="201" t="s">
        <v>40</v>
      </c>
      <c r="B4" s="202"/>
      <c r="C4" s="202"/>
      <c r="D4" s="202"/>
      <c r="E4" s="202"/>
      <c r="F4" s="202"/>
      <c r="G4" s="202"/>
      <c r="H4" s="202"/>
      <c r="I4" s="202"/>
      <c r="J4" s="202"/>
      <c r="K4" s="202"/>
      <c r="L4" s="202"/>
      <c r="M4" s="202"/>
      <c r="N4" s="202"/>
      <c r="O4" s="202"/>
      <c r="P4" s="202"/>
      <c r="Q4" s="202"/>
      <c r="R4" s="202"/>
    </row>
    <row r="5" spans="1:18" ht="18" customHeight="1">
      <c r="B5" s="203" t="s">
        <v>113</v>
      </c>
      <c r="C5" s="202"/>
      <c r="D5" s="202"/>
      <c r="E5" s="202"/>
      <c r="F5" s="202"/>
      <c r="G5" s="202"/>
      <c r="H5" s="202"/>
      <c r="I5" s="202"/>
      <c r="J5" s="202"/>
      <c r="K5" s="202"/>
      <c r="L5" s="202"/>
      <c r="M5" s="202"/>
      <c r="N5" s="202"/>
      <c r="O5" s="202"/>
      <c r="P5" s="202"/>
      <c r="Q5" s="202"/>
      <c r="R5" s="202"/>
    </row>
    <row r="7" spans="1:18" ht="22" customHeight="1">
      <c r="B7" s="263" t="s">
        <v>302</v>
      </c>
      <c r="C7" s="265"/>
      <c r="D7" s="265"/>
      <c r="E7" s="265"/>
      <c r="F7" s="229"/>
      <c r="H7" s="263" t="s">
        <v>303</v>
      </c>
      <c r="I7" s="265"/>
      <c r="J7" s="265"/>
      <c r="K7" s="265"/>
      <c r="L7" s="229"/>
      <c r="N7" s="263" t="s">
        <v>304</v>
      </c>
      <c r="O7" s="265"/>
      <c r="P7" s="265"/>
      <c r="Q7" s="265"/>
      <c r="R7" s="229"/>
    </row>
    <row r="8" spans="1:18" ht="22" customHeight="1">
      <c r="B8" s="22" t="s">
        <v>305</v>
      </c>
      <c r="C8" s="13" t="s">
        <v>306</v>
      </c>
      <c r="D8" s="13" t="s">
        <v>307</v>
      </c>
      <c r="E8" s="13" t="s">
        <v>308</v>
      </c>
      <c r="F8" s="51" t="s">
        <v>171</v>
      </c>
      <c r="H8" s="22" t="s">
        <v>305</v>
      </c>
      <c r="I8" s="13" t="s">
        <v>306</v>
      </c>
      <c r="J8" s="13" t="s">
        <v>307</v>
      </c>
      <c r="K8" s="13" t="s">
        <v>308</v>
      </c>
      <c r="L8" s="51" t="s">
        <v>171</v>
      </c>
      <c r="N8" s="22" t="s">
        <v>305</v>
      </c>
      <c r="O8" s="13" t="s">
        <v>306</v>
      </c>
      <c r="P8" s="13" t="s">
        <v>307</v>
      </c>
      <c r="Q8" s="13" t="s">
        <v>308</v>
      </c>
      <c r="R8" s="51" t="s">
        <v>171</v>
      </c>
    </row>
    <row r="9" spans="1:18">
      <c r="B9" s="52" t="s">
        <v>309</v>
      </c>
      <c r="C9" s="170">
        <v>0.2</v>
      </c>
      <c r="D9" s="170">
        <v>0.2</v>
      </c>
      <c r="E9" s="170">
        <v>0.1</v>
      </c>
      <c r="F9" s="171">
        <v>0.2</v>
      </c>
      <c r="H9" s="52" t="s">
        <v>309</v>
      </c>
      <c r="I9" s="170">
        <v>0</v>
      </c>
      <c r="J9" s="170">
        <v>0</v>
      </c>
      <c r="K9" s="170">
        <v>0</v>
      </c>
      <c r="L9" s="171">
        <v>0</v>
      </c>
      <c r="N9" s="52" t="s">
        <v>309</v>
      </c>
      <c r="O9" s="170">
        <v>0.2</v>
      </c>
      <c r="P9" s="170">
        <v>0.1</v>
      </c>
      <c r="Q9" s="170">
        <v>0.1</v>
      </c>
      <c r="R9" s="171">
        <v>0.2</v>
      </c>
    </row>
    <row r="10" spans="1:18">
      <c r="B10" s="53" t="s">
        <v>310</v>
      </c>
      <c r="C10" s="172">
        <v>16.8</v>
      </c>
      <c r="D10" s="172">
        <v>1.6</v>
      </c>
      <c r="E10" s="172">
        <v>0.5</v>
      </c>
      <c r="F10" s="173">
        <v>7.8</v>
      </c>
      <c r="H10" s="53" t="s">
        <v>310</v>
      </c>
      <c r="I10" s="172">
        <v>1.6</v>
      </c>
      <c r="J10" s="172">
        <v>0.1</v>
      </c>
      <c r="K10" s="172">
        <v>0</v>
      </c>
      <c r="L10" s="173">
        <v>0.8</v>
      </c>
      <c r="N10" s="53" t="s">
        <v>310</v>
      </c>
      <c r="O10" s="172">
        <v>14.2</v>
      </c>
      <c r="P10" s="172">
        <v>1.5</v>
      </c>
      <c r="Q10" s="172">
        <v>0.4</v>
      </c>
      <c r="R10" s="173">
        <v>6.8</v>
      </c>
    </row>
    <row r="11" spans="1:18">
      <c r="B11" s="53" t="s">
        <v>311</v>
      </c>
      <c r="C11" s="172">
        <v>3.6</v>
      </c>
      <c r="D11" s="172">
        <v>4.5</v>
      </c>
      <c r="E11" s="172">
        <v>1.4</v>
      </c>
      <c r="F11" s="173">
        <v>3.5</v>
      </c>
      <c r="H11" s="53" t="s">
        <v>311</v>
      </c>
      <c r="I11" s="172">
        <v>4</v>
      </c>
      <c r="J11" s="172">
        <v>0.2</v>
      </c>
      <c r="K11" s="172">
        <v>0</v>
      </c>
      <c r="L11" s="173">
        <v>2</v>
      </c>
      <c r="N11" s="53" t="s">
        <v>311</v>
      </c>
      <c r="O11" s="172">
        <v>3.7</v>
      </c>
      <c r="P11" s="172">
        <v>3.9</v>
      </c>
      <c r="Q11" s="172">
        <v>1.2</v>
      </c>
      <c r="R11" s="173">
        <v>3.3</v>
      </c>
    </row>
    <row r="12" spans="1:18">
      <c r="B12" s="53" t="s">
        <v>312</v>
      </c>
      <c r="C12" s="172">
        <v>57.3</v>
      </c>
      <c r="D12" s="172">
        <v>2.6</v>
      </c>
      <c r="E12" s="172">
        <v>3</v>
      </c>
      <c r="F12" s="173">
        <v>25.8</v>
      </c>
      <c r="H12" s="53" t="s">
        <v>312</v>
      </c>
      <c r="I12" s="172">
        <v>57.4</v>
      </c>
      <c r="J12" s="172">
        <v>2.5</v>
      </c>
      <c r="K12" s="172">
        <v>1.1000000000000001</v>
      </c>
      <c r="L12" s="173">
        <v>28.6</v>
      </c>
      <c r="N12" s="53" t="s">
        <v>312</v>
      </c>
      <c r="O12" s="172">
        <v>57.4</v>
      </c>
      <c r="P12" s="172">
        <v>2.6</v>
      </c>
      <c r="Q12" s="172">
        <v>2.8</v>
      </c>
      <c r="R12" s="173">
        <v>26.2</v>
      </c>
    </row>
    <row r="13" spans="1:18">
      <c r="B13" s="53" t="s">
        <v>313</v>
      </c>
      <c r="C13" s="172">
        <v>16.100000000000001</v>
      </c>
      <c r="D13" s="172">
        <v>10.4</v>
      </c>
      <c r="E13" s="172">
        <v>15.8</v>
      </c>
      <c r="F13" s="173">
        <v>13.9</v>
      </c>
      <c r="H13" s="53" t="s">
        <v>313</v>
      </c>
      <c r="I13" s="172">
        <v>10.6</v>
      </c>
      <c r="J13" s="172">
        <v>2.9</v>
      </c>
      <c r="K13" s="172">
        <v>0.6</v>
      </c>
      <c r="L13" s="173">
        <v>6.2</v>
      </c>
      <c r="N13" s="53" t="s">
        <v>313</v>
      </c>
      <c r="O13" s="172">
        <v>15.2</v>
      </c>
      <c r="P13" s="172">
        <v>9.5</v>
      </c>
      <c r="Q13" s="172">
        <v>13.5</v>
      </c>
      <c r="R13" s="173">
        <v>12.7</v>
      </c>
    </row>
    <row r="14" spans="1:18">
      <c r="B14" s="53" t="s">
        <v>314</v>
      </c>
      <c r="C14" s="172">
        <v>5.7</v>
      </c>
      <c r="D14" s="172">
        <v>37.1</v>
      </c>
      <c r="E14" s="172">
        <v>2.7</v>
      </c>
      <c r="F14" s="173">
        <v>17</v>
      </c>
      <c r="H14" s="53" t="s">
        <v>314</v>
      </c>
      <c r="I14" s="172">
        <v>23.2</v>
      </c>
      <c r="J14" s="172">
        <v>47.2</v>
      </c>
      <c r="K14" s="172">
        <v>1.7</v>
      </c>
      <c r="L14" s="173">
        <v>26.5</v>
      </c>
      <c r="N14" s="53" t="s">
        <v>314</v>
      </c>
      <c r="O14" s="172">
        <v>8.6</v>
      </c>
      <c r="P14" s="172">
        <v>38.4</v>
      </c>
      <c r="Q14" s="172">
        <v>2.6</v>
      </c>
      <c r="R14" s="173">
        <v>18.399999999999999</v>
      </c>
    </row>
    <row r="15" spans="1:18">
      <c r="B15" s="53" t="s">
        <v>315</v>
      </c>
      <c r="C15" s="172">
        <v>0.1</v>
      </c>
      <c r="D15" s="172">
        <v>19.899999999999999</v>
      </c>
      <c r="E15" s="172">
        <v>4.0999999999999996</v>
      </c>
      <c r="F15" s="173">
        <v>8.3000000000000007</v>
      </c>
      <c r="H15" s="53" t="s">
        <v>315</v>
      </c>
      <c r="I15" s="172">
        <v>0</v>
      </c>
      <c r="J15" s="172">
        <v>7.2</v>
      </c>
      <c r="K15" s="172">
        <v>1.1000000000000001</v>
      </c>
      <c r="L15" s="173">
        <v>2.5</v>
      </c>
      <c r="N15" s="53" t="s">
        <v>315</v>
      </c>
      <c r="O15" s="172">
        <v>0</v>
      </c>
      <c r="P15" s="172">
        <v>18.3</v>
      </c>
      <c r="Q15" s="172">
        <v>3.6</v>
      </c>
      <c r="R15" s="173">
        <v>7.5</v>
      </c>
    </row>
    <row r="16" spans="1:18">
      <c r="B16" s="53" t="s">
        <v>316</v>
      </c>
      <c r="C16" s="172">
        <v>0.1</v>
      </c>
      <c r="D16" s="172">
        <v>23.5</v>
      </c>
      <c r="E16" s="172">
        <v>7.5</v>
      </c>
      <c r="F16" s="173">
        <v>10.4</v>
      </c>
      <c r="H16" s="53" t="s">
        <v>316</v>
      </c>
      <c r="I16" s="172">
        <v>2</v>
      </c>
      <c r="J16" s="172">
        <v>37.1</v>
      </c>
      <c r="K16" s="172">
        <v>16.5</v>
      </c>
      <c r="L16" s="173">
        <v>16</v>
      </c>
      <c r="N16" s="53" t="s">
        <v>316</v>
      </c>
      <c r="O16" s="172">
        <v>0.5</v>
      </c>
      <c r="P16" s="172">
        <v>25.2</v>
      </c>
      <c r="Q16" s="172">
        <v>8.8000000000000007</v>
      </c>
      <c r="R16" s="173">
        <v>11.2</v>
      </c>
    </row>
    <row r="17" spans="2:18">
      <c r="B17" s="53" t="s">
        <v>317</v>
      </c>
      <c r="C17" s="172">
        <v>0</v>
      </c>
      <c r="D17" s="172">
        <v>0</v>
      </c>
      <c r="E17" s="172">
        <v>16.5</v>
      </c>
      <c r="F17" s="173">
        <v>3.3</v>
      </c>
      <c r="H17" s="53" t="s">
        <v>317</v>
      </c>
      <c r="I17" s="172">
        <v>0</v>
      </c>
      <c r="J17" s="172">
        <v>0</v>
      </c>
      <c r="K17" s="172">
        <v>25.6</v>
      </c>
      <c r="L17" s="173">
        <v>5.2</v>
      </c>
      <c r="N17" s="53" t="s">
        <v>317</v>
      </c>
      <c r="O17" s="172">
        <v>0</v>
      </c>
      <c r="P17" s="172">
        <v>0</v>
      </c>
      <c r="Q17" s="172">
        <v>17.899999999999999</v>
      </c>
      <c r="R17" s="173">
        <v>3.6</v>
      </c>
    </row>
    <row r="18" spans="2:18">
      <c r="B18" s="54" t="s">
        <v>318</v>
      </c>
      <c r="C18" s="174">
        <v>0.1</v>
      </c>
      <c r="D18" s="174">
        <v>0.2</v>
      </c>
      <c r="E18" s="174">
        <v>48.4</v>
      </c>
      <c r="F18" s="175">
        <v>9.8000000000000007</v>
      </c>
      <c r="H18" s="54" t="s">
        <v>318</v>
      </c>
      <c r="I18" s="174">
        <v>1.2</v>
      </c>
      <c r="J18" s="174">
        <v>2.8</v>
      </c>
      <c r="K18" s="174">
        <v>53.4</v>
      </c>
      <c r="L18" s="175">
        <v>12.2</v>
      </c>
      <c r="N18" s="54" t="s">
        <v>318</v>
      </c>
      <c r="O18" s="174">
        <v>0.2</v>
      </c>
      <c r="P18" s="174">
        <v>0.5</v>
      </c>
      <c r="Q18" s="174">
        <v>49.1</v>
      </c>
      <c r="R18" s="175">
        <v>10.1</v>
      </c>
    </row>
    <row r="19" spans="2:18" ht="7.5" customHeight="1"/>
    <row r="20" spans="2:18">
      <c r="B20" s="55" t="s">
        <v>171</v>
      </c>
      <c r="C20" s="176">
        <f>ROUND(SUM(C9:C18),1)</f>
        <v>100</v>
      </c>
      <c r="D20" s="176">
        <f>ROUND(SUM(D9:D18),1)</f>
        <v>100</v>
      </c>
      <c r="E20" s="176">
        <f>ROUND(SUM(E9:E18),1)</f>
        <v>100</v>
      </c>
      <c r="F20" s="177">
        <f>ROUND(SUM(F9:F18),1)</f>
        <v>100</v>
      </c>
      <c r="H20" s="55" t="s">
        <v>171</v>
      </c>
      <c r="I20" s="176">
        <f>ROUND(SUM(I9:I18),1)</f>
        <v>100</v>
      </c>
      <c r="J20" s="176">
        <f>ROUND(SUM(J9:J18),1)</f>
        <v>100</v>
      </c>
      <c r="K20" s="176">
        <f>ROUND(SUM(K9:K18),1)</f>
        <v>100</v>
      </c>
      <c r="L20" s="177">
        <f>ROUND(SUM(L9:L18),1)</f>
        <v>100</v>
      </c>
      <c r="N20" s="55" t="s">
        <v>171</v>
      </c>
      <c r="O20" s="176">
        <f>ROUND(SUM(O9:O18),1)</f>
        <v>100</v>
      </c>
      <c r="P20" s="176">
        <f>ROUND(SUM(P9:P18),1)</f>
        <v>100</v>
      </c>
      <c r="Q20" s="176">
        <f>ROUND(SUM(Q9:Q18),1)</f>
        <v>100</v>
      </c>
      <c r="R20" s="177">
        <f>ROUND(SUM(R9:R18),1)</f>
        <v>100</v>
      </c>
    </row>
  </sheetData>
  <mergeCells count="5">
    <mergeCell ref="B7:F7"/>
    <mergeCell ref="H7:L7"/>
    <mergeCell ref="N7:R7"/>
    <mergeCell ref="B5:R5"/>
    <mergeCell ref="A4:R4"/>
  </mergeCells>
  <conditionalFormatting sqref="C9:C18">
    <cfRule type="colorScale" priority="1">
      <colorScale>
        <cfvo type="min"/>
        <cfvo type="max"/>
        <color rgb="FFFCFCFF"/>
        <color rgb="FFAD84C6"/>
      </colorScale>
    </cfRule>
  </conditionalFormatting>
  <conditionalFormatting sqref="D9:D18">
    <cfRule type="colorScale" priority="2">
      <colorScale>
        <cfvo type="min"/>
        <cfvo type="max"/>
        <color rgb="FFFCFCFF"/>
        <color rgb="FFAD84C6"/>
      </colorScale>
    </cfRule>
  </conditionalFormatting>
  <conditionalFormatting sqref="E9:E18">
    <cfRule type="colorScale" priority="3">
      <colorScale>
        <cfvo type="min"/>
        <cfvo type="max"/>
        <color rgb="FFFCFCFF"/>
        <color rgb="FFAD84C6"/>
      </colorScale>
    </cfRule>
  </conditionalFormatting>
  <conditionalFormatting sqref="I9:I18">
    <cfRule type="colorScale" priority="4">
      <colorScale>
        <cfvo type="min"/>
        <cfvo type="max"/>
        <color rgb="FFFCFCFF"/>
        <color rgb="FFAD84C6"/>
      </colorScale>
    </cfRule>
  </conditionalFormatting>
  <conditionalFormatting sqref="J9:J18">
    <cfRule type="colorScale" priority="5">
      <colorScale>
        <cfvo type="min"/>
        <cfvo type="max"/>
        <color rgb="FFFCFCFF"/>
        <color rgb="FFAD84C6"/>
      </colorScale>
    </cfRule>
  </conditionalFormatting>
  <conditionalFormatting sqref="K9:K18">
    <cfRule type="colorScale" priority="6">
      <colorScale>
        <cfvo type="min"/>
        <cfvo type="max"/>
        <color rgb="FFFCFCFF"/>
        <color rgb="FFAD84C6"/>
      </colorScale>
    </cfRule>
  </conditionalFormatting>
  <conditionalFormatting sqref="O9:O18">
    <cfRule type="colorScale" priority="7">
      <colorScale>
        <cfvo type="min"/>
        <cfvo type="max"/>
        <color rgb="FFFCFCFF"/>
        <color rgb="FFAD84C6"/>
      </colorScale>
    </cfRule>
  </conditionalFormatting>
  <conditionalFormatting sqref="P9:P18">
    <cfRule type="colorScale" priority="8">
      <colorScale>
        <cfvo type="min"/>
        <cfvo type="max"/>
        <color rgb="FFFCFCFF"/>
        <color rgb="FFAD84C6"/>
      </colorScale>
    </cfRule>
  </conditionalFormatting>
  <conditionalFormatting sqref="Q9:Q18">
    <cfRule type="colorScale" priority="9">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1" orientation="landscape"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319</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17.34</v>
      </c>
      <c r="D11" s="124">
        <v>0.27</v>
      </c>
      <c r="E11" s="178">
        <v>49.02</v>
      </c>
      <c r="F11" s="124">
        <v>0.23</v>
      </c>
      <c r="G11" s="178">
        <v>74.45</v>
      </c>
      <c r="H11" s="124">
        <v>0.28000000000000003</v>
      </c>
    </row>
    <row r="12" spans="1:9">
      <c r="B12" s="111" t="s">
        <v>89</v>
      </c>
      <c r="C12" s="179">
        <v>10.68</v>
      </c>
      <c r="D12" s="125">
        <v>0.28000000000000003</v>
      </c>
      <c r="E12" s="179">
        <v>22.51</v>
      </c>
      <c r="F12" s="125">
        <v>0.24</v>
      </c>
      <c r="G12" s="179">
        <v>47.02</v>
      </c>
      <c r="H12" s="125">
        <v>0.14000000000000001</v>
      </c>
    </row>
    <row r="13" spans="1:9">
      <c r="B13" s="111" t="s">
        <v>90</v>
      </c>
      <c r="C13" s="179">
        <v>22.94</v>
      </c>
      <c r="D13" s="125">
        <v>0.23</v>
      </c>
      <c r="E13" s="179">
        <v>44.08</v>
      </c>
      <c r="F13" s="125">
        <v>0.16</v>
      </c>
      <c r="G13" s="179">
        <v>70.849999999999994</v>
      </c>
      <c r="H13" s="125">
        <v>0.13</v>
      </c>
    </row>
    <row r="14" spans="1:9">
      <c r="B14" s="111" t="s">
        <v>91</v>
      </c>
      <c r="C14" s="179">
        <v>23.94</v>
      </c>
      <c r="D14" s="125">
        <v>0.32</v>
      </c>
      <c r="E14" s="179">
        <v>31.72</v>
      </c>
      <c r="F14" s="125">
        <v>0.46</v>
      </c>
      <c r="G14" s="179">
        <v>36.729999999999997</v>
      </c>
      <c r="H14" s="125">
        <v>0.65</v>
      </c>
    </row>
    <row r="15" spans="1:9">
      <c r="B15" s="111" t="s">
        <v>92</v>
      </c>
      <c r="C15" s="179">
        <v>31.12</v>
      </c>
      <c r="D15" s="125">
        <v>0.39</v>
      </c>
      <c r="E15" s="179">
        <v>56.47</v>
      </c>
      <c r="F15" s="125">
        <v>0.22</v>
      </c>
      <c r="G15" s="179">
        <v>80.319999999999993</v>
      </c>
      <c r="H15" s="125">
        <v>0.23</v>
      </c>
    </row>
    <row r="16" spans="1:9">
      <c r="B16" s="111" t="s">
        <v>93</v>
      </c>
      <c r="C16" s="179">
        <v>23.29</v>
      </c>
      <c r="D16" s="125">
        <v>0.47</v>
      </c>
      <c r="E16" s="179">
        <v>37.56</v>
      </c>
      <c r="F16" s="125">
        <v>0.39</v>
      </c>
      <c r="G16" s="179">
        <v>45.41</v>
      </c>
      <c r="H16" s="125">
        <v>0.53</v>
      </c>
    </row>
    <row r="17" spans="2:8">
      <c r="B17" s="111" t="s">
        <v>94</v>
      </c>
      <c r="C17" s="179">
        <v>22.44</v>
      </c>
      <c r="D17" s="125">
        <v>0.2</v>
      </c>
      <c r="E17" s="179">
        <v>45.38</v>
      </c>
      <c r="F17" s="125">
        <v>0.16</v>
      </c>
      <c r="G17" s="179">
        <v>72.8</v>
      </c>
      <c r="H17" s="125">
        <v>0.12</v>
      </c>
    </row>
    <row r="18" spans="2:8">
      <c r="B18" s="111" t="s">
        <v>95</v>
      </c>
      <c r="C18" s="179">
        <v>19.350000000000001</v>
      </c>
      <c r="D18" s="125">
        <v>0.44</v>
      </c>
      <c r="E18" s="179">
        <v>29.9</v>
      </c>
      <c r="F18" s="125">
        <v>0.57999999999999996</v>
      </c>
      <c r="G18" s="179">
        <v>38.18</v>
      </c>
      <c r="H18" s="125">
        <v>0.62</v>
      </c>
    </row>
    <row r="19" spans="2:8">
      <c r="B19" s="111" t="s">
        <v>96</v>
      </c>
      <c r="C19" s="179">
        <v>20.45</v>
      </c>
      <c r="D19" s="125">
        <v>0.32</v>
      </c>
      <c r="E19" s="179">
        <v>28.46</v>
      </c>
      <c r="F19" s="125">
        <v>0.52</v>
      </c>
      <c r="G19" s="179">
        <v>35.83</v>
      </c>
      <c r="H19" s="125">
        <v>0.63</v>
      </c>
    </row>
    <row r="20" spans="2:8">
      <c r="B20" s="111" t="s">
        <v>97</v>
      </c>
      <c r="C20" s="179">
        <v>20.16</v>
      </c>
      <c r="D20" s="125">
        <v>0.1</v>
      </c>
      <c r="E20" s="179">
        <v>34.18</v>
      </c>
      <c r="F20" s="125">
        <v>0.19</v>
      </c>
      <c r="G20" s="179">
        <v>59.25</v>
      </c>
      <c r="H20" s="125">
        <v>0.18</v>
      </c>
    </row>
    <row r="21" spans="2:8">
      <c r="B21" s="111" t="s">
        <v>98</v>
      </c>
      <c r="C21" s="179">
        <v>22.49</v>
      </c>
      <c r="D21" s="125">
        <v>0.28000000000000003</v>
      </c>
      <c r="E21" s="179">
        <v>43.55</v>
      </c>
      <c r="F21" s="125">
        <v>0.22</v>
      </c>
      <c r="G21" s="179">
        <v>69.27</v>
      </c>
      <c r="H21" s="125">
        <v>0.19</v>
      </c>
    </row>
    <row r="22" spans="2:8">
      <c r="B22" s="111" t="s">
        <v>99</v>
      </c>
      <c r="C22" s="179">
        <v>29.74</v>
      </c>
      <c r="D22" s="125">
        <v>0.38</v>
      </c>
      <c r="E22" s="179">
        <v>54.64</v>
      </c>
      <c r="F22" s="125">
        <v>0.23</v>
      </c>
      <c r="G22" s="179">
        <v>82.91</v>
      </c>
      <c r="H22" s="125">
        <v>0.17</v>
      </c>
    </row>
    <row r="23" spans="2:8">
      <c r="B23" s="111" t="s">
        <v>100</v>
      </c>
      <c r="C23" s="179">
        <v>24.02</v>
      </c>
      <c r="D23" s="125">
        <v>0.21</v>
      </c>
      <c r="E23" s="179">
        <v>40.74</v>
      </c>
      <c r="F23" s="125">
        <v>0.33</v>
      </c>
      <c r="G23" s="179">
        <v>59.45</v>
      </c>
      <c r="H23" s="125">
        <v>0.4</v>
      </c>
    </row>
    <row r="24" spans="2:8">
      <c r="B24" s="111" t="s">
        <v>101</v>
      </c>
      <c r="C24" s="179">
        <v>23.1</v>
      </c>
      <c r="D24" s="125">
        <v>0.33</v>
      </c>
      <c r="E24" s="179">
        <v>42.73</v>
      </c>
      <c r="F24" s="125">
        <v>0.28000000000000003</v>
      </c>
      <c r="G24" s="179">
        <v>72.84</v>
      </c>
      <c r="H24" s="125">
        <v>0.22</v>
      </c>
    </row>
    <row r="25" spans="2:8">
      <c r="B25" s="111" t="s">
        <v>102</v>
      </c>
      <c r="C25" s="179">
        <v>52.89</v>
      </c>
      <c r="D25" s="125">
        <v>1.01</v>
      </c>
      <c r="E25" s="179">
        <v>87.72</v>
      </c>
      <c r="F25" s="125">
        <v>0.69</v>
      </c>
      <c r="G25" s="179">
        <v>99.67</v>
      </c>
      <c r="H25" s="125">
        <v>0.56999999999999995</v>
      </c>
    </row>
    <row r="26" spans="2:8">
      <c r="B26" s="111" t="s">
        <v>103</v>
      </c>
      <c r="C26" s="179">
        <v>19.77</v>
      </c>
      <c r="D26" s="125">
        <v>0.61</v>
      </c>
      <c r="E26" s="179">
        <v>27</v>
      </c>
      <c r="F26" s="125">
        <v>0.65</v>
      </c>
      <c r="G26" s="179">
        <v>31.61</v>
      </c>
      <c r="H26" s="125">
        <v>0.66</v>
      </c>
    </row>
    <row r="27" spans="2:8">
      <c r="B27" s="111" t="s">
        <v>104</v>
      </c>
      <c r="C27" s="179">
        <v>21.18</v>
      </c>
      <c r="D27" s="125">
        <v>0.43</v>
      </c>
      <c r="E27" s="179">
        <v>31.38</v>
      </c>
      <c r="F27" s="125">
        <v>0.5</v>
      </c>
      <c r="G27" s="179">
        <v>42.74</v>
      </c>
      <c r="H27" s="125">
        <v>0.48</v>
      </c>
    </row>
    <row r="28" spans="2:8">
      <c r="B28" s="111" t="s">
        <v>105</v>
      </c>
      <c r="C28" s="179">
        <v>20.25</v>
      </c>
      <c r="D28" s="125">
        <v>0.08</v>
      </c>
      <c r="E28" s="179">
        <v>45.1</v>
      </c>
      <c r="F28" s="125">
        <v>0.03</v>
      </c>
      <c r="G28" s="179">
        <v>70.5</v>
      </c>
      <c r="H28" s="125">
        <v>0.04</v>
      </c>
    </row>
    <row r="29" spans="2:8">
      <c r="B29" s="115" t="s">
        <v>106</v>
      </c>
      <c r="C29" s="180">
        <v>25.73</v>
      </c>
      <c r="D29" s="126">
        <v>0.3</v>
      </c>
      <c r="E29" s="180">
        <v>52.47</v>
      </c>
      <c r="F29" s="126">
        <v>0.18</v>
      </c>
      <c r="G29" s="180">
        <v>81.59</v>
      </c>
      <c r="H29" s="126">
        <v>0.15</v>
      </c>
    </row>
    <row r="30" spans="2:8" ht="8" customHeight="1"/>
    <row r="31" spans="2:8">
      <c r="B31" s="119" t="s">
        <v>49</v>
      </c>
      <c r="C31" s="103">
        <v>20.75</v>
      </c>
      <c r="D31" s="137">
        <v>0.43</v>
      </c>
      <c r="E31" s="103">
        <v>44.59</v>
      </c>
      <c r="F31" s="137">
        <v>0.35</v>
      </c>
      <c r="G31" s="103">
        <v>67.23</v>
      </c>
      <c r="H31" s="137">
        <v>0.37</v>
      </c>
    </row>
    <row r="33" spans="2:8">
      <c r="B33" s="267" t="s">
        <v>322</v>
      </c>
      <c r="C33" s="202"/>
      <c r="D33" s="202"/>
      <c r="E33" s="202"/>
      <c r="F33" s="202"/>
      <c r="G33" s="202"/>
      <c r="H33" s="202"/>
    </row>
    <row r="34" spans="2:8" ht="50" customHeight="1">
      <c r="B34" s="244" t="s">
        <v>323</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324</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17.34</v>
      </c>
      <c r="D11" s="124">
        <v>0.27</v>
      </c>
      <c r="E11" s="178">
        <v>49.02</v>
      </c>
      <c r="F11" s="124">
        <v>0.23</v>
      </c>
      <c r="G11" s="178">
        <v>74.45</v>
      </c>
      <c r="H11" s="124">
        <v>0.28000000000000003</v>
      </c>
    </row>
    <row r="12" spans="1:9">
      <c r="B12" s="111" t="s">
        <v>89</v>
      </c>
      <c r="C12" s="179">
        <v>10.68</v>
      </c>
      <c r="D12" s="125">
        <v>0.28000000000000003</v>
      </c>
      <c r="E12" s="179">
        <v>22.51</v>
      </c>
      <c r="F12" s="125">
        <v>0.24</v>
      </c>
      <c r="G12" s="179">
        <v>47.02</v>
      </c>
      <c r="H12" s="125">
        <v>0.14000000000000001</v>
      </c>
    </row>
    <row r="13" spans="1:9">
      <c r="B13" s="111" t="s">
        <v>90</v>
      </c>
      <c r="C13" s="179">
        <v>22.94</v>
      </c>
      <c r="D13" s="125">
        <v>0.23</v>
      </c>
      <c r="E13" s="179">
        <v>44</v>
      </c>
      <c r="F13" s="125">
        <v>0.16</v>
      </c>
      <c r="G13" s="179">
        <v>70.790000000000006</v>
      </c>
      <c r="H13" s="125">
        <v>0.13</v>
      </c>
    </row>
    <row r="14" spans="1:9">
      <c r="B14" s="111" t="s">
        <v>91</v>
      </c>
      <c r="C14" s="179">
        <v>23.94</v>
      </c>
      <c r="D14" s="125">
        <v>0.32</v>
      </c>
      <c r="E14" s="179">
        <v>31.72</v>
      </c>
      <c r="F14" s="125">
        <v>0.46</v>
      </c>
      <c r="G14" s="179">
        <v>36.729999999999997</v>
      </c>
      <c r="H14" s="125">
        <v>0.65</v>
      </c>
    </row>
    <row r="15" spans="1:9">
      <c r="B15" s="111" t="s">
        <v>92</v>
      </c>
      <c r="C15" s="179">
        <v>25.08</v>
      </c>
      <c r="D15" s="125">
        <v>0.33</v>
      </c>
      <c r="E15" s="179">
        <v>42.69</v>
      </c>
      <c r="F15" s="125">
        <v>0.48</v>
      </c>
      <c r="G15" s="179">
        <v>61.11</v>
      </c>
      <c r="H15" s="125">
        <v>0.53</v>
      </c>
    </row>
    <row r="16" spans="1:9">
      <c r="B16" s="111" t="s">
        <v>93</v>
      </c>
      <c r="C16" s="179">
        <v>23.29</v>
      </c>
      <c r="D16" s="125">
        <v>0.47</v>
      </c>
      <c r="E16" s="179">
        <v>37.56</v>
      </c>
      <c r="F16" s="125">
        <v>0.39</v>
      </c>
      <c r="G16" s="179">
        <v>45.41</v>
      </c>
      <c r="H16" s="125">
        <v>0.53</v>
      </c>
    </row>
    <row r="17" spans="2:8">
      <c r="B17" s="111" t="s">
        <v>94</v>
      </c>
      <c r="C17" s="179">
        <v>22.53</v>
      </c>
      <c r="D17" s="125">
        <v>0.21</v>
      </c>
      <c r="E17" s="179">
        <v>45.18</v>
      </c>
      <c r="F17" s="125">
        <v>0.16</v>
      </c>
      <c r="G17" s="179">
        <v>73.02</v>
      </c>
      <c r="H17" s="125">
        <v>0.12</v>
      </c>
    </row>
    <row r="18" spans="2:8">
      <c r="B18" s="111" t="s">
        <v>95</v>
      </c>
      <c r="C18" s="179">
        <v>19.52</v>
      </c>
      <c r="D18" s="125">
        <v>0.44</v>
      </c>
      <c r="E18" s="179">
        <v>29.87</v>
      </c>
      <c r="F18" s="125">
        <v>0.57999999999999996</v>
      </c>
      <c r="G18" s="179">
        <v>37.380000000000003</v>
      </c>
      <c r="H18" s="125">
        <v>0.63</v>
      </c>
    </row>
    <row r="19" spans="2:8">
      <c r="B19" s="111" t="s">
        <v>96</v>
      </c>
      <c r="C19" s="179">
        <v>20.98</v>
      </c>
      <c r="D19" s="125">
        <v>0.3</v>
      </c>
      <c r="E19" s="179">
        <v>27.03</v>
      </c>
      <c r="F19" s="125">
        <v>0.52</v>
      </c>
      <c r="G19" s="179">
        <v>32.549999999999997</v>
      </c>
      <c r="H19" s="125">
        <v>0.61</v>
      </c>
    </row>
    <row r="20" spans="2:8">
      <c r="B20" s="111" t="s">
        <v>97</v>
      </c>
      <c r="C20" s="179">
        <v>20.13</v>
      </c>
      <c r="D20" s="125">
        <v>0.08</v>
      </c>
      <c r="E20" s="179">
        <v>33.9</v>
      </c>
      <c r="F20" s="125">
        <v>0.19</v>
      </c>
      <c r="G20" s="179">
        <v>58.25</v>
      </c>
      <c r="H20" s="125">
        <v>0.15</v>
      </c>
    </row>
    <row r="21" spans="2:8">
      <c r="B21" s="111" t="s">
        <v>98</v>
      </c>
      <c r="C21" s="179">
        <v>23.1</v>
      </c>
      <c r="D21" s="125">
        <v>0.34</v>
      </c>
      <c r="E21" s="179">
        <v>46.78</v>
      </c>
      <c r="F21" s="125">
        <v>0.3</v>
      </c>
      <c r="G21" s="179">
        <v>74.16</v>
      </c>
      <c r="H21" s="125">
        <v>0.39</v>
      </c>
    </row>
    <row r="22" spans="2:8">
      <c r="B22" s="111" t="s">
        <v>99</v>
      </c>
      <c r="C22" s="179">
        <v>27.88</v>
      </c>
      <c r="D22" s="125">
        <v>0.41</v>
      </c>
      <c r="E22" s="179">
        <v>52.91</v>
      </c>
      <c r="F22" s="125">
        <v>0.24</v>
      </c>
      <c r="G22" s="179">
        <v>82.07</v>
      </c>
      <c r="H22" s="125">
        <v>0.18</v>
      </c>
    </row>
    <row r="23" spans="2:8">
      <c r="B23" s="111" t="s">
        <v>100</v>
      </c>
      <c r="C23" s="179">
        <v>23.61</v>
      </c>
      <c r="D23" s="125">
        <v>0.19</v>
      </c>
      <c r="E23" s="179">
        <v>39.75</v>
      </c>
      <c r="F23" s="125">
        <v>0.33</v>
      </c>
      <c r="G23" s="179">
        <v>57.14</v>
      </c>
      <c r="H23" s="125">
        <v>0.4</v>
      </c>
    </row>
    <row r="24" spans="2:8">
      <c r="B24" s="111" t="s">
        <v>101</v>
      </c>
      <c r="C24" s="179">
        <v>23.1</v>
      </c>
      <c r="D24" s="125">
        <v>0.33</v>
      </c>
      <c r="E24" s="179">
        <v>42.73</v>
      </c>
      <c r="F24" s="125">
        <v>0.28000000000000003</v>
      </c>
      <c r="G24" s="179">
        <v>72.84</v>
      </c>
      <c r="H24" s="125">
        <v>0.22</v>
      </c>
    </row>
    <row r="25" spans="2:8">
      <c r="B25" s="111" t="s">
        <v>102</v>
      </c>
      <c r="C25" s="179">
        <v>14.05</v>
      </c>
      <c r="D25" s="125">
        <v>0.64</v>
      </c>
      <c r="E25" s="179">
        <v>17.3</v>
      </c>
      <c r="F25" s="125">
        <v>0.63</v>
      </c>
      <c r="G25" s="179">
        <v>21.45</v>
      </c>
      <c r="H25" s="125">
        <v>0.66</v>
      </c>
    </row>
    <row r="26" spans="2:8">
      <c r="B26" s="111" t="s">
        <v>103</v>
      </c>
      <c r="C26" s="179">
        <v>19.77</v>
      </c>
      <c r="D26" s="125">
        <v>0.61</v>
      </c>
      <c r="E26" s="179">
        <v>27</v>
      </c>
      <c r="F26" s="125">
        <v>0.65</v>
      </c>
      <c r="G26" s="179">
        <v>31.61</v>
      </c>
      <c r="H26" s="125">
        <v>0.66</v>
      </c>
    </row>
    <row r="27" spans="2:8">
      <c r="B27" s="111" t="s">
        <v>104</v>
      </c>
      <c r="C27" s="179">
        <v>21.18</v>
      </c>
      <c r="D27" s="125">
        <v>0.43</v>
      </c>
      <c r="E27" s="179">
        <v>31.38</v>
      </c>
      <c r="F27" s="125">
        <v>0.5</v>
      </c>
      <c r="G27" s="179">
        <v>42.74</v>
      </c>
      <c r="H27" s="125">
        <v>0.48</v>
      </c>
    </row>
    <row r="28" spans="2:8">
      <c r="B28" s="111" t="s">
        <v>105</v>
      </c>
      <c r="C28" s="179">
        <v>20.25</v>
      </c>
      <c r="D28" s="125">
        <v>0.08</v>
      </c>
      <c r="E28" s="179">
        <v>45.1</v>
      </c>
      <c r="F28" s="125">
        <v>0.03</v>
      </c>
      <c r="G28" s="179">
        <v>70.5</v>
      </c>
      <c r="H28" s="125">
        <v>0.04</v>
      </c>
    </row>
    <row r="29" spans="2:8">
      <c r="B29" s="115" t="s">
        <v>106</v>
      </c>
      <c r="C29" s="180">
        <v>25.75</v>
      </c>
      <c r="D29" s="126">
        <v>0.3</v>
      </c>
      <c r="E29" s="180">
        <v>52.51</v>
      </c>
      <c r="F29" s="126">
        <v>0.18</v>
      </c>
      <c r="G29" s="180">
        <v>81.59</v>
      </c>
      <c r="H29" s="126">
        <v>0.15</v>
      </c>
    </row>
    <row r="30" spans="2:8" ht="8" customHeight="1"/>
    <row r="31" spans="2:8">
      <c r="B31" s="119" t="s">
        <v>49</v>
      </c>
      <c r="C31" s="103">
        <v>19.71</v>
      </c>
      <c r="D31" s="137">
        <v>0.34</v>
      </c>
      <c r="E31" s="103">
        <v>43.76</v>
      </c>
      <c r="F31" s="137">
        <v>0.33</v>
      </c>
      <c r="G31" s="103">
        <v>65.47</v>
      </c>
      <c r="H31" s="137">
        <v>0.38</v>
      </c>
    </row>
    <row r="33" spans="2:8">
      <c r="B33" s="267" t="s">
        <v>322</v>
      </c>
      <c r="C33" s="202"/>
      <c r="D33" s="202"/>
      <c r="E33" s="202"/>
      <c r="F33" s="202"/>
      <c r="G33" s="202"/>
      <c r="H33" s="202"/>
    </row>
    <row r="34" spans="2:8" ht="50" customHeight="1">
      <c r="B34" s="244" t="s">
        <v>323</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325</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81" t="s">
        <v>82</v>
      </c>
      <c r="F11" s="182" t="s">
        <v>82</v>
      </c>
      <c r="G11" s="181" t="s">
        <v>82</v>
      </c>
      <c r="H11" s="182" t="s">
        <v>82</v>
      </c>
    </row>
    <row r="12" spans="1:9">
      <c r="B12" s="111" t="s">
        <v>89</v>
      </c>
      <c r="C12" s="183" t="s">
        <v>82</v>
      </c>
      <c r="D12" s="184" t="s">
        <v>82</v>
      </c>
      <c r="E12" s="183" t="s">
        <v>82</v>
      </c>
      <c r="F12" s="184" t="s">
        <v>82</v>
      </c>
      <c r="G12" s="183" t="s">
        <v>82</v>
      </c>
      <c r="H12" s="184" t="s">
        <v>82</v>
      </c>
    </row>
    <row r="13" spans="1:9">
      <c r="B13" s="111" t="s">
        <v>90</v>
      </c>
      <c r="C13" s="179">
        <v>22.88</v>
      </c>
      <c r="D13" s="125">
        <v>0.27</v>
      </c>
      <c r="E13" s="179">
        <v>45.55</v>
      </c>
      <c r="F13" s="125">
        <v>0.15</v>
      </c>
      <c r="G13" s="179">
        <v>71.64</v>
      </c>
      <c r="H13" s="125">
        <v>0.14000000000000001</v>
      </c>
    </row>
    <row r="14" spans="1:9">
      <c r="B14" s="111" t="s">
        <v>91</v>
      </c>
      <c r="C14" s="183" t="s">
        <v>82</v>
      </c>
      <c r="D14" s="184" t="s">
        <v>82</v>
      </c>
      <c r="E14" s="183" t="s">
        <v>82</v>
      </c>
      <c r="F14" s="184" t="s">
        <v>82</v>
      </c>
      <c r="G14" s="183" t="s">
        <v>82</v>
      </c>
      <c r="H14" s="184" t="s">
        <v>82</v>
      </c>
    </row>
    <row r="15" spans="1:9">
      <c r="B15" s="111" t="s">
        <v>92</v>
      </c>
      <c r="C15" s="179">
        <v>31.57</v>
      </c>
      <c r="D15" s="125">
        <v>0.39</v>
      </c>
      <c r="E15" s="179">
        <v>57.6</v>
      </c>
      <c r="F15" s="125">
        <v>0.19</v>
      </c>
      <c r="G15" s="179">
        <v>82.57</v>
      </c>
      <c r="H15" s="125">
        <v>0.18</v>
      </c>
    </row>
    <row r="16" spans="1:9">
      <c r="B16" s="111" t="s">
        <v>93</v>
      </c>
      <c r="C16" s="183" t="s">
        <v>82</v>
      </c>
      <c r="D16" s="184" t="s">
        <v>82</v>
      </c>
      <c r="E16" s="183" t="s">
        <v>82</v>
      </c>
      <c r="F16" s="184" t="s">
        <v>82</v>
      </c>
      <c r="G16" s="183" t="s">
        <v>82</v>
      </c>
      <c r="H16" s="184" t="s">
        <v>82</v>
      </c>
    </row>
    <row r="17" spans="2:8">
      <c r="B17" s="111" t="s">
        <v>94</v>
      </c>
      <c r="C17" s="179">
        <v>22.06</v>
      </c>
      <c r="D17" s="125">
        <v>0.14000000000000001</v>
      </c>
      <c r="E17" s="179">
        <v>46.28</v>
      </c>
      <c r="F17" s="125">
        <v>0.12</v>
      </c>
      <c r="G17" s="179">
        <v>72.09</v>
      </c>
      <c r="H17" s="125">
        <v>0.11</v>
      </c>
    </row>
    <row r="18" spans="2:8">
      <c r="B18" s="111" t="s">
        <v>95</v>
      </c>
      <c r="C18" s="179">
        <v>17.71</v>
      </c>
      <c r="D18" s="125">
        <v>0.46</v>
      </c>
      <c r="E18" s="179">
        <v>30.18</v>
      </c>
      <c r="F18" s="125">
        <v>0.54</v>
      </c>
      <c r="G18" s="179">
        <v>48.9</v>
      </c>
      <c r="H18" s="125">
        <v>0.5</v>
      </c>
    </row>
    <row r="19" spans="2:8">
      <c r="B19" s="111" t="s">
        <v>96</v>
      </c>
      <c r="C19" s="179">
        <v>18.34</v>
      </c>
      <c r="D19" s="125">
        <v>0.41</v>
      </c>
      <c r="E19" s="179">
        <v>43.11</v>
      </c>
      <c r="F19" s="125">
        <v>0.34</v>
      </c>
      <c r="G19" s="179">
        <v>74.760000000000005</v>
      </c>
      <c r="H19" s="125">
        <v>0.2</v>
      </c>
    </row>
    <row r="20" spans="2:8">
      <c r="B20" s="111" t="s">
        <v>97</v>
      </c>
      <c r="C20" s="179">
        <v>20.170000000000002</v>
      </c>
      <c r="D20" s="125">
        <v>0.1</v>
      </c>
      <c r="E20" s="179">
        <v>34.31</v>
      </c>
      <c r="F20" s="125">
        <v>0.19</v>
      </c>
      <c r="G20" s="179">
        <v>59.67</v>
      </c>
      <c r="H20" s="125">
        <v>0.18</v>
      </c>
    </row>
    <row r="21" spans="2:8">
      <c r="B21" s="111" t="s">
        <v>98</v>
      </c>
      <c r="C21" s="179">
        <v>22.44</v>
      </c>
      <c r="D21" s="125">
        <v>0.27</v>
      </c>
      <c r="E21" s="179">
        <v>43.35</v>
      </c>
      <c r="F21" s="125">
        <v>0.22</v>
      </c>
      <c r="G21" s="179">
        <v>69.06</v>
      </c>
      <c r="H21" s="125">
        <v>0.18</v>
      </c>
    </row>
    <row r="22" spans="2:8">
      <c r="B22" s="111" t="s">
        <v>99</v>
      </c>
      <c r="C22" s="179">
        <v>34.020000000000003</v>
      </c>
      <c r="D22" s="125">
        <v>0.27</v>
      </c>
      <c r="E22" s="179">
        <v>61.41</v>
      </c>
      <c r="F22" s="125">
        <v>0.13</v>
      </c>
      <c r="G22" s="179">
        <v>90.06</v>
      </c>
      <c r="H22" s="125">
        <v>0.1</v>
      </c>
    </row>
    <row r="23" spans="2:8">
      <c r="B23" s="111" t="s">
        <v>100</v>
      </c>
      <c r="C23" s="179">
        <v>31.62</v>
      </c>
      <c r="D23" s="125">
        <v>0.25</v>
      </c>
      <c r="E23" s="179">
        <v>60.97</v>
      </c>
      <c r="F23" s="125">
        <v>0.11</v>
      </c>
      <c r="G23" s="179">
        <v>88.3</v>
      </c>
      <c r="H23" s="125">
        <v>0.12</v>
      </c>
    </row>
    <row r="24" spans="2:8">
      <c r="B24" s="111" t="s">
        <v>101</v>
      </c>
      <c r="C24" s="179">
        <v>20.5</v>
      </c>
      <c r="D24" s="125">
        <v>0.03</v>
      </c>
      <c r="E24" s="183" t="s">
        <v>82</v>
      </c>
      <c r="F24" s="184" t="s">
        <v>82</v>
      </c>
      <c r="G24" s="183" t="s">
        <v>82</v>
      </c>
      <c r="H24" s="184" t="s">
        <v>82</v>
      </c>
    </row>
    <row r="25" spans="2:8">
      <c r="B25" s="111" t="s">
        <v>102</v>
      </c>
      <c r="C25" s="179">
        <v>104.33</v>
      </c>
      <c r="D25" s="125">
        <v>0.42</v>
      </c>
      <c r="E25" s="179">
        <v>125.36</v>
      </c>
      <c r="F25" s="125">
        <v>0.3</v>
      </c>
      <c r="G25" s="179">
        <v>128.08000000000001</v>
      </c>
      <c r="H25" s="125">
        <v>0.28999999999999998</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0">
        <v>20</v>
      </c>
      <c r="D29" s="126">
        <v>0</v>
      </c>
      <c r="E29" s="180">
        <v>45</v>
      </c>
      <c r="F29" s="126">
        <v>0</v>
      </c>
      <c r="G29" s="185" t="s">
        <v>82</v>
      </c>
      <c r="H29" s="186" t="s">
        <v>82</v>
      </c>
    </row>
    <row r="30" spans="2:8" ht="8" customHeight="1"/>
    <row r="31" spans="2:8">
      <c r="B31" s="119" t="s">
        <v>49</v>
      </c>
      <c r="C31" s="103">
        <v>25.96</v>
      </c>
      <c r="D31" s="137">
        <v>0.57999999999999996</v>
      </c>
      <c r="E31" s="103">
        <v>50.24</v>
      </c>
      <c r="F31" s="137">
        <v>0.39</v>
      </c>
      <c r="G31" s="103">
        <v>77.27</v>
      </c>
      <c r="H31" s="137">
        <v>0.25</v>
      </c>
    </row>
    <row r="33" spans="2:8">
      <c r="B33" s="267" t="s">
        <v>322</v>
      </c>
      <c r="C33" s="202"/>
      <c r="D33" s="202"/>
      <c r="E33" s="202"/>
      <c r="F33" s="202"/>
      <c r="G33" s="202"/>
      <c r="H33" s="202"/>
    </row>
    <row r="34" spans="2:8" ht="50" customHeight="1">
      <c r="B34" s="244" t="s">
        <v>323</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B3:V19"/>
  <sheetViews>
    <sheetView showGridLines="0" workbookViewId="0"/>
  </sheetViews>
  <sheetFormatPr baseColWidth="10" defaultColWidth="8.7265625" defaultRowHeight="14.5"/>
  <cols>
    <col min="1" max="1" width="1" customWidth="1"/>
    <col min="2" max="2" width="13" customWidth="1"/>
    <col min="7" max="7" width="1" customWidth="1"/>
    <col min="8" max="8" width="13" customWidth="1"/>
    <col min="13" max="13" width="1" customWidth="1"/>
    <col min="14" max="14" width="13" customWidth="1"/>
  </cols>
  <sheetData>
    <row r="3" spans="2:22" ht="40" customHeight="1"/>
    <row r="4" spans="2:22" ht="25" customHeight="1">
      <c r="B4" s="201" t="s">
        <v>326</v>
      </c>
      <c r="C4" s="202"/>
      <c r="D4" s="202"/>
      <c r="E4" s="202"/>
      <c r="F4" s="202"/>
      <c r="G4" s="202"/>
      <c r="H4" s="202"/>
      <c r="I4" s="202"/>
      <c r="J4" s="202"/>
      <c r="K4" s="202"/>
      <c r="L4" s="202"/>
      <c r="M4" s="202"/>
      <c r="N4" s="202"/>
      <c r="O4" s="202"/>
      <c r="P4" s="202"/>
      <c r="Q4" s="202"/>
      <c r="R4" s="202"/>
      <c r="S4" s="202"/>
      <c r="T4" s="202"/>
      <c r="U4" s="202"/>
      <c r="V4" s="202"/>
    </row>
    <row r="5" spans="2:22" ht="18" customHeight="1">
      <c r="B5" s="203" t="s">
        <v>113</v>
      </c>
      <c r="C5" s="202"/>
      <c r="D5" s="202"/>
      <c r="E5" s="202"/>
      <c r="F5" s="202"/>
      <c r="G5" s="202"/>
      <c r="H5" s="202"/>
      <c r="I5" s="202"/>
      <c r="J5" s="202"/>
      <c r="K5" s="202"/>
      <c r="L5" s="202"/>
      <c r="M5" s="202"/>
      <c r="N5" s="202"/>
      <c r="O5" s="202"/>
      <c r="P5" s="202"/>
      <c r="Q5" s="202"/>
      <c r="R5" s="202"/>
      <c r="S5" s="202"/>
      <c r="T5" s="202"/>
      <c r="U5" s="202"/>
      <c r="V5" s="202"/>
    </row>
    <row r="7" spans="2:22" ht="22" customHeight="1">
      <c r="B7" s="263" t="s">
        <v>327</v>
      </c>
      <c r="C7" s="265"/>
      <c r="D7" s="265"/>
      <c r="E7" s="265"/>
      <c r="F7" s="229"/>
      <c r="H7" s="263" t="s">
        <v>328</v>
      </c>
      <c r="I7" s="265"/>
      <c r="J7" s="265"/>
      <c r="K7" s="265"/>
      <c r="L7" s="229"/>
      <c r="N7" s="263" t="s">
        <v>329</v>
      </c>
      <c r="O7" s="265"/>
      <c r="P7" s="265"/>
      <c r="Q7" s="265"/>
      <c r="R7" s="229"/>
    </row>
    <row r="8" spans="2:22" ht="22" customHeight="1">
      <c r="B8" s="22" t="s">
        <v>330</v>
      </c>
      <c r="C8" s="13" t="s">
        <v>306</v>
      </c>
      <c r="D8" s="13" t="s">
        <v>307</v>
      </c>
      <c r="E8" s="13" t="s">
        <v>308</v>
      </c>
      <c r="F8" s="51" t="s">
        <v>171</v>
      </c>
      <c r="H8" s="22" t="s">
        <v>330</v>
      </c>
      <c r="I8" s="13" t="s">
        <v>306</v>
      </c>
      <c r="J8" s="13" t="s">
        <v>307</v>
      </c>
      <c r="K8" s="13" t="s">
        <v>308</v>
      </c>
      <c r="L8" s="51" t="s">
        <v>171</v>
      </c>
      <c r="N8" s="22" t="s">
        <v>330</v>
      </c>
      <c r="O8" s="13" t="s">
        <v>306</v>
      </c>
      <c r="P8" s="13" t="s">
        <v>307</v>
      </c>
      <c r="Q8" s="13" t="s">
        <v>308</v>
      </c>
      <c r="R8" s="51" t="s">
        <v>171</v>
      </c>
    </row>
    <row r="9" spans="2:22">
      <c r="B9" s="52" t="s">
        <v>331</v>
      </c>
      <c r="C9" s="170">
        <v>2.7</v>
      </c>
      <c r="D9" s="170">
        <v>2.8</v>
      </c>
      <c r="E9" s="170">
        <v>2.7</v>
      </c>
      <c r="F9" s="171">
        <v>2.7</v>
      </c>
      <c r="H9" s="52" t="s">
        <v>331</v>
      </c>
      <c r="I9" s="170">
        <v>1.8</v>
      </c>
      <c r="J9" s="170">
        <v>1.4</v>
      </c>
      <c r="K9" s="170">
        <v>1.4</v>
      </c>
      <c r="L9" s="171">
        <v>1.5</v>
      </c>
      <c r="N9" s="52" t="s">
        <v>331</v>
      </c>
      <c r="O9" s="170">
        <v>0</v>
      </c>
      <c r="P9" s="170">
        <v>0</v>
      </c>
      <c r="Q9" s="170">
        <v>0.1</v>
      </c>
      <c r="R9" s="171">
        <v>0</v>
      </c>
    </row>
    <row r="10" spans="2:22">
      <c r="B10" s="53" t="s">
        <v>332</v>
      </c>
      <c r="C10" s="172">
        <v>0</v>
      </c>
      <c r="D10" s="172">
        <v>0</v>
      </c>
      <c r="E10" s="172">
        <v>0</v>
      </c>
      <c r="F10" s="173">
        <v>0</v>
      </c>
      <c r="H10" s="53" t="s">
        <v>332</v>
      </c>
      <c r="I10" s="172">
        <v>0.7</v>
      </c>
      <c r="J10" s="172">
        <v>0.1</v>
      </c>
      <c r="K10" s="172">
        <v>0</v>
      </c>
      <c r="L10" s="173">
        <v>0.2</v>
      </c>
      <c r="N10" s="53" t="s">
        <v>332</v>
      </c>
      <c r="O10" s="172">
        <v>0.1</v>
      </c>
      <c r="P10" s="172">
        <v>0</v>
      </c>
      <c r="Q10" s="172">
        <v>0</v>
      </c>
      <c r="R10" s="173">
        <v>0.1</v>
      </c>
    </row>
    <row r="11" spans="2:22">
      <c r="B11" s="53" t="s">
        <v>333</v>
      </c>
      <c r="C11" s="172">
        <v>0.3</v>
      </c>
      <c r="D11" s="172">
        <v>0.2</v>
      </c>
      <c r="E11" s="172">
        <v>0.1</v>
      </c>
      <c r="F11" s="173">
        <v>0.2</v>
      </c>
      <c r="H11" s="53" t="s">
        <v>333</v>
      </c>
      <c r="I11" s="172">
        <v>1.4</v>
      </c>
      <c r="J11" s="172">
        <v>0.9</v>
      </c>
      <c r="K11" s="172">
        <v>0.7</v>
      </c>
      <c r="L11" s="173">
        <v>0.9</v>
      </c>
      <c r="N11" s="53" t="s">
        <v>333</v>
      </c>
      <c r="O11" s="172">
        <v>0.4</v>
      </c>
      <c r="P11" s="172">
        <v>0.1</v>
      </c>
      <c r="Q11" s="172">
        <v>0</v>
      </c>
      <c r="R11" s="173">
        <v>0.2</v>
      </c>
    </row>
    <row r="12" spans="2:22">
      <c r="B12" s="53" t="s">
        <v>334</v>
      </c>
      <c r="C12" s="172">
        <v>91.2</v>
      </c>
      <c r="D12" s="172">
        <v>14.3</v>
      </c>
      <c r="E12" s="172">
        <v>0.6</v>
      </c>
      <c r="F12" s="173">
        <v>43.3</v>
      </c>
      <c r="H12" s="53" t="s">
        <v>334</v>
      </c>
      <c r="I12" s="172">
        <v>24.5</v>
      </c>
      <c r="J12" s="172">
        <v>13.1</v>
      </c>
      <c r="K12" s="172">
        <v>1.3</v>
      </c>
      <c r="L12" s="173">
        <v>12.5</v>
      </c>
      <c r="N12" s="53" t="s">
        <v>334</v>
      </c>
      <c r="O12" s="172">
        <v>13.6</v>
      </c>
      <c r="P12" s="172">
        <v>5.5</v>
      </c>
      <c r="Q12" s="172">
        <v>0.2</v>
      </c>
      <c r="R12" s="173">
        <v>7.2</v>
      </c>
    </row>
    <row r="13" spans="2:22">
      <c r="B13" s="53" t="s">
        <v>335</v>
      </c>
      <c r="C13" s="172">
        <v>0.5</v>
      </c>
      <c r="D13" s="172">
        <v>22.6</v>
      </c>
      <c r="E13" s="172">
        <v>18</v>
      </c>
      <c r="F13" s="173">
        <v>12.4</v>
      </c>
      <c r="H13" s="53" t="s">
        <v>335</v>
      </c>
      <c r="I13" s="172">
        <v>21.9</v>
      </c>
      <c r="J13" s="172">
        <v>11</v>
      </c>
      <c r="K13" s="172">
        <v>18</v>
      </c>
      <c r="L13" s="173">
        <v>16.5</v>
      </c>
      <c r="N13" s="53" t="s">
        <v>335</v>
      </c>
      <c r="O13" s="172">
        <v>16.2</v>
      </c>
      <c r="P13" s="172">
        <v>4.5999999999999996</v>
      </c>
      <c r="Q13" s="172">
        <v>5</v>
      </c>
      <c r="R13" s="173">
        <v>9.1999999999999993</v>
      </c>
    </row>
    <row r="14" spans="2:22">
      <c r="B14" s="53" t="s">
        <v>336</v>
      </c>
      <c r="C14" s="172">
        <v>0.2</v>
      </c>
      <c r="D14" s="172">
        <v>55.5</v>
      </c>
      <c r="E14" s="172">
        <v>19.899999999999999</v>
      </c>
      <c r="F14" s="173">
        <v>24.6</v>
      </c>
      <c r="H14" s="53" t="s">
        <v>336</v>
      </c>
      <c r="I14" s="172">
        <v>42.5</v>
      </c>
      <c r="J14" s="172">
        <v>17.100000000000001</v>
      </c>
      <c r="K14" s="172">
        <v>8.6999999999999993</v>
      </c>
      <c r="L14" s="173">
        <v>21.8</v>
      </c>
      <c r="N14" s="53" t="s">
        <v>336</v>
      </c>
      <c r="O14" s="172">
        <v>59.4</v>
      </c>
      <c r="P14" s="172">
        <v>13.1</v>
      </c>
      <c r="Q14" s="172">
        <v>3.4</v>
      </c>
      <c r="R14" s="173">
        <v>28.5</v>
      </c>
    </row>
    <row r="15" spans="2:22">
      <c r="B15" s="53" t="s">
        <v>337</v>
      </c>
      <c r="C15" s="172">
        <v>5.0999999999999996</v>
      </c>
      <c r="D15" s="172">
        <v>4.4000000000000004</v>
      </c>
      <c r="E15" s="172">
        <v>54.3</v>
      </c>
      <c r="F15" s="173">
        <v>15.8</v>
      </c>
      <c r="H15" s="53" t="s">
        <v>337</v>
      </c>
      <c r="I15" s="172">
        <v>6</v>
      </c>
      <c r="J15" s="172">
        <v>24.5</v>
      </c>
      <c r="K15" s="172">
        <v>15.1</v>
      </c>
      <c r="L15" s="173">
        <v>16</v>
      </c>
      <c r="N15" s="53" t="s">
        <v>337</v>
      </c>
      <c r="O15" s="172">
        <v>9.6</v>
      </c>
      <c r="P15" s="172">
        <v>11</v>
      </c>
      <c r="Q15" s="172">
        <v>5.6</v>
      </c>
      <c r="R15" s="173">
        <v>9</v>
      </c>
    </row>
    <row r="16" spans="2:22">
      <c r="B16" s="53" t="s">
        <v>338</v>
      </c>
      <c r="C16" s="172">
        <v>0</v>
      </c>
      <c r="D16" s="172">
        <v>0.1</v>
      </c>
      <c r="E16" s="172">
        <v>4.3</v>
      </c>
      <c r="F16" s="173">
        <v>1</v>
      </c>
      <c r="H16" s="53" t="s">
        <v>338</v>
      </c>
      <c r="I16" s="172">
        <v>0.3</v>
      </c>
      <c r="J16" s="172">
        <v>10.8</v>
      </c>
      <c r="K16" s="172">
        <v>18.100000000000001</v>
      </c>
      <c r="L16" s="173">
        <v>10.199999999999999</v>
      </c>
      <c r="N16" s="53" t="s">
        <v>338</v>
      </c>
      <c r="O16" s="172">
        <v>0.4</v>
      </c>
      <c r="P16" s="172">
        <v>40.200000000000003</v>
      </c>
      <c r="Q16" s="172">
        <v>16.399999999999999</v>
      </c>
      <c r="R16" s="173">
        <v>18.399999999999999</v>
      </c>
    </row>
    <row r="17" spans="2:18">
      <c r="B17" s="54" t="s">
        <v>339</v>
      </c>
      <c r="C17" s="174">
        <v>0</v>
      </c>
      <c r="D17" s="174">
        <v>0.1</v>
      </c>
      <c r="E17" s="174">
        <v>0.1</v>
      </c>
      <c r="F17" s="175">
        <v>0</v>
      </c>
      <c r="H17" s="54" t="s">
        <v>339</v>
      </c>
      <c r="I17" s="174">
        <v>0.9</v>
      </c>
      <c r="J17" s="174">
        <v>21.1</v>
      </c>
      <c r="K17" s="174">
        <v>36.700000000000003</v>
      </c>
      <c r="L17" s="175">
        <v>20.399999999999999</v>
      </c>
      <c r="N17" s="54" t="s">
        <v>339</v>
      </c>
      <c r="O17" s="174">
        <v>0.3</v>
      </c>
      <c r="P17" s="174">
        <v>25.5</v>
      </c>
      <c r="Q17" s="174">
        <v>69.3</v>
      </c>
      <c r="R17" s="175">
        <v>27.4</v>
      </c>
    </row>
    <row r="18" spans="2:18" ht="7.5" customHeight="1"/>
    <row r="19" spans="2:18">
      <c r="B19" s="55" t="s">
        <v>171</v>
      </c>
      <c r="C19" s="176">
        <f>ROUND(SUM(C9:C17),1)</f>
        <v>100</v>
      </c>
      <c r="D19" s="176">
        <f>ROUND(SUM(D9:D17),1)</f>
        <v>100</v>
      </c>
      <c r="E19" s="176">
        <f>ROUND(SUM(E9:E17),1)</f>
        <v>100</v>
      </c>
      <c r="F19" s="177">
        <f>ROUND(SUM(F9:F17),1)</f>
        <v>100</v>
      </c>
      <c r="H19" s="55" t="s">
        <v>171</v>
      </c>
      <c r="I19" s="176">
        <f>ROUND(SUM(I9:I17),1)</f>
        <v>100</v>
      </c>
      <c r="J19" s="176">
        <f>ROUND(SUM(J9:J17),1)</f>
        <v>100</v>
      </c>
      <c r="K19" s="176">
        <f>ROUND(SUM(K9:K17),1)</f>
        <v>100</v>
      </c>
      <c r="L19" s="177">
        <f>ROUND(SUM(L9:L17),1)</f>
        <v>100</v>
      </c>
      <c r="N19" s="55" t="s">
        <v>171</v>
      </c>
      <c r="O19" s="176">
        <f>ROUND(SUM(O9:O17),1)</f>
        <v>100</v>
      </c>
      <c r="P19" s="176">
        <f>ROUND(SUM(P9:P17),1)</f>
        <v>100</v>
      </c>
      <c r="Q19" s="176">
        <f>ROUND(SUM(Q9:Q17),1)</f>
        <v>100</v>
      </c>
      <c r="R19" s="177">
        <f>ROUND(SUM(R9:R17),1)</f>
        <v>100</v>
      </c>
    </row>
  </sheetData>
  <mergeCells count="5">
    <mergeCell ref="B7:F7"/>
    <mergeCell ref="H7:L7"/>
    <mergeCell ref="N7:R7"/>
    <mergeCell ref="B5:V5"/>
    <mergeCell ref="B4:V4"/>
  </mergeCells>
  <conditionalFormatting sqref="C9:C17">
    <cfRule type="colorScale" priority="1">
      <colorScale>
        <cfvo type="min"/>
        <cfvo type="max"/>
        <color rgb="FFFCFCFF"/>
        <color rgb="FFAD84C6"/>
      </colorScale>
    </cfRule>
    <cfRule type="colorScale" priority="10">
      <colorScale>
        <cfvo type="min"/>
        <cfvo type="max"/>
        <color rgb="FFFCFCFF"/>
        <color rgb="FFAD84C6"/>
      </colorScale>
    </cfRule>
  </conditionalFormatting>
  <conditionalFormatting sqref="D9:D17">
    <cfRule type="colorScale" priority="2">
      <colorScale>
        <cfvo type="min"/>
        <cfvo type="max"/>
        <color rgb="FFFCFCFF"/>
        <color rgb="FFAD84C6"/>
      </colorScale>
    </cfRule>
    <cfRule type="colorScale" priority="11">
      <colorScale>
        <cfvo type="min"/>
        <cfvo type="max"/>
        <color rgb="FFFCFCFF"/>
        <color rgb="FFAD84C6"/>
      </colorScale>
    </cfRule>
  </conditionalFormatting>
  <conditionalFormatting sqref="E9:E17">
    <cfRule type="colorScale" priority="3">
      <colorScale>
        <cfvo type="min"/>
        <cfvo type="max"/>
        <color rgb="FFFCFCFF"/>
        <color rgb="FFAD84C6"/>
      </colorScale>
    </cfRule>
    <cfRule type="colorScale" priority="12">
      <colorScale>
        <cfvo type="min"/>
        <cfvo type="max"/>
        <color rgb="FFFCFCFF"/>
        <color rgb="FFAD84C6"/>
      </colorScale>
    </cfRule>
  </conditionalFormatting>
  <conditionalFormatting sqref="I9:I17">
    <cfRule type="colorScale" priority="4">
      <colorScale>
        <cfvo type="min"/>
        <cfvo type="max"/>
        <color rgb="FFFCFCFF"/>
        <color rgb="FFAD84C6"/>
      </colorScale>
    </cfRule>
    <cfRule type="colorScale" priority="13">
      <colorScale>
        <cfvo type="min"/>
        <cfvo type="max"/>
        <color rgb="FFFCFCFF"/>
        <color rgb="FFAD84C6"/>
      </colorScale>
    </cfRule>
  </conditionalFormatting>
  <conditionalFormatting sqref="J9:J17">
    <cfRule type="colorScale" priority="5">
      <colorScale>
        <cfvo type="min"/>
        <cfvo type="max"/>
        <color rgb="FFFCFCFF"/>
        <color rgb="FFAD84C6"/>
      </colorScale>
    </cfRule>
    <cfRule type="colorScale" priority="14">
      <colorScale>
        <cfvo type="min"/>
        <cfvo type="max"/>
        <color rgb="FFFCFCFF"/>
        <color rgb="FFAD84C6"/>
      </colorScale>
    </cfRule>
  </conditionalFormatting>
  <conditionalFormatting sqref="K9:K17">
    <cfRule type="colorScale" priority="6">
      <colorScale>
        <cfvo type="min"/>
        <cfvo type="max"/>
        <color rgb="FFFCFCFF"/>
        <color rgb="FFAD84C6"/>
      </colorScale>
    </cfRule>
    <cfRule type="colorScale" priority="15">
      <colorScale>
        <cfvo type="min"/>
        <cfvo type="max"/>
        <color rgb="FFFCFCFF"/>
        <color rgb="FFAD84C6"/>
      </colorScale>
    </cfRule>
  </conditionalFormatting>
  <conditionalFormatting sqref="O9:O17">
    <cfRule type="colorScale" priority="7">
      <colorScale>
        <cfvo type="min"/>
        <cfvo type="max"/>
        <color rgb="FFFCFCFF"/>
        <color rgb="FFAD84C6"/>
      </colorScale>
    </cfRule>
    <cfRule type="colorScale" priority="16">
      <colorScale>
        <cfvo type="min"/>
        <cfvo type="max"/>
        <color rgb="FFFCFCFF"/>
        <color rgb="FFAD84C6"/>
      </colorScale>
    </cfRule>
  </conditionalFormatting>
  <conditionalFormatting sqref="P9:P17">
    <cfRule type="colorScale" priority="8">
      <colorScale>
        <cfvo type="min"/>
        <cfvo type="max"/>
        <color rgb="FFFCFCFF"/>
        <color rgb="FFAD84C6"/>
      </colorScale>
    </cfRule>
    <cfRule type="colorScale" priority="17">
      <colorScale>
        <cfvo type="min"/>
        <cfvo type="max"/>
        <color rgb="FFFCFCFF"/>
        <color rgb="FFAD84C6"/>
      </colorScale>
    </cfRule>
  </conditionalFormatting>
  <conditionalFormatting sqref="Q9:Q17">
    <cfRule type="colorScale" priority="9">
      <colorScale>
        <cfvo type="min"/>
        <cfvo type="max"/>
        <color rgb="FFFCFCFF"/>
        <color rgb="FFAD84C6"/>
      </colorScale>
    </cfRule>
    <cfRule type="colorScale" priority="18">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340</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110.86</v>
      </c>
      <c r="D11" s="124">
        <v>0.69</v>
      </c>
      <c r="E11" s="178">
        <v>230.33</v>
      </c>
      <c r="F11" s="124">
        <v>0.47</v>
      </c>
      <c r="G11" s="178">
        <v>344.55</v>
      </c>
      <c r="H11" s="124">
        <v>0.45</v>
      </c>
    </row>
    <row r="12" spans="1:9">
      <c r="B12" s="111" t="s">
        <v>89</v>
      </c>
      <c r="C12" s="179">
        <v>133.72999999999999</v>
      </c>
      <c r="D12" s="125">
        <v>0.3</v>
      </c>
      <c r="E12" s="179">
        <v>237.58</v>
      </c>
      <c r="F12" s="125">
        <v>0.44</v>
      </c>
      <c r="G12" s="179">
        <v>366.47</v>
      </c>
      <c r="H12" s="125">
        <v>0.28999999999999998</v>
      </c>
    </row>
    <row r="13" spans="1:9">
      <c r="B13" s="111" t="s">
        <v>90</v>
      </c>
      <c r="C13" s="179">
        <v>120.38</v>
      </c>
      <c r="D13" s="125">
        <v>0.28000000000000003</v>
      </c>
      <c r="E13" s="179">
        <v>206.57</v>
      </c>
      <c r="F13" s="125">
        <v>0.34</v>
      </c>
      <c r="G13" s="179">
        <v>288.36</v>
      </c>
      <c r="H13" s="125">
        <v>0.38</v>
      </c>
    </row>
    <row r="14" spans="1:9">
      <c r="B14" s="111" t="s">
        <v>91</v>
      </c>
      <c r="C14" s="179">
        <v>163.07</v>
      </c>
      <c r="D14" s="125">
        <v>0.14000000000000001</v>
      </c>
      <c r="E14" s="179">
        <v>278.61</v>
      </c>
      <c r="F14" s="125">
        <v>0.18</v>
      </c>
      <c r="G14" s="179">
        <v>389.71</v>
      </c>
      <c r="H14" s="125">
        <v>0.21</v>
      </c>
    </row>
    <row r="15" spans="1:9">
      <c r="B15" s="111" t="s">
        <v>92</v>
      </c>
      <c r="C15" s="179">
        <v>164.42</v>
      </c>
      <c r="D15" s="125">
        <v>0.13</v>
      </c>
      <c r="E15" s="179">
        <v>283.52</v>
      </c>
      <c r="F15" s="125">
        <v>0.18</v>
      </c>
      <c r="G15" s="179">
        <v>428.01</v>
      </c>
      <c r="H15" s="125">
        <v>0.22</v>
      </c>
    </row>
    <row r="16" spans="1:9">
      <c r="B16" s="111" t="s">
        <v>93</v>
      </c>
      <c r="C16" s="179">
        <v>130.56</v>
      </c>
      <c r="D16" s="125">
        <v>0.35</v>
      </c>
      <c r="E16" s="179">
        <v>215.1</v>
      </c>
      <c r="F16" s="125">
        <v>0.34</v>
      </c>
      <c r="G16" s="179">
        <v>294.72000000000003</v>
      </c>
      <c r="H16" s="125">
        <v>0.36</v>
      </c>
    </row>
    <row r="17" spans="2:8">
      <c r="B17" s="111" t="s">
        <v>94</v>
      </c>
      <c r="C17" s="179">
        <v>128.47999999999999</v>
      </c>
      <c r="D17" s="125">
        <v>0.3</v>
      </c>
      <c r="E17" s="179">
        <v>216.51</v>
      </c>
      <c r="F17" s="125">
        <v>0.37</v>
      </c>
      <c r="G17" s="179">
        <v>301.42</v>
      </c>
      <c r="H17" s="125">
        <v>0.4</v>
      </c>
    </row>
    <row r="18" spans="2:8">
      <c r="B18" s="111" t="s">
        <v>95</v>
      </c>
      <c r="C18" s="179">
        <v>156.74</v>
      </c>
      <c r="D18" s="125">
        <v>0.18</v>
      </c>
      <c r="E18" s="179">
        <v>266.86</v>
      </c>
      <c r="F18" s="125">
        <v>0.21</v>
      </c>
      <c r="G18" s="179">
        <v>364.33</v>
      </c>
      <c r="H18" s="125">
        <v>0.25</v>
      </c>
    </row>
    <row r="19" spans="2:8">
      <c r="B19" s="111" t="s">
        <v>96</v>
      </c>
      <c r="C19" s="179">
        <v>176.86</v>
      </c>
      <c r="D19" s="125">
        <v>0.06</v>
      </c>
      <c r="E19" s="179">
        <v>294.94</v>
      </c>
      <c r="F19" s="125">
        <v>0.17</v>
      </c>
      <c r="G19" s="179">
        <v>406.8</v>
      </c>
      <c r="H19" s="125">
        <v>0.23</v>
      </c>
    </row>
    <row r="20" spans="2:8">
      <c r="B20" s="111" t="s">
        <v>97</v>
      </c>
      <c r="C20" s="179">
        <v>180.97</v>
      </c>
      <c r="D20" s="125">
        <v>0.11</v>
      </c>
      <c r="E20" s="179">
        <v>313.05</v>
      </c>
      <c r="F20" s="125">
        <v>0.1</v>
      </c>
      <c r="G20" s="179">
        <v>445.98</v>
      </c>
      <c r="H20" s="125">
        <v>0.12</v>
      </c>
    </row>
    <row r="21" spans="2:8">
      <c r="B21" s="111" t="s">
        <v>98</v>
      </c>
      <c r="C21" s="179">
        <v>134.72</v>
      </c>
      <c r="D21" s="125">
        <v>0.25</v>
      </c>
      <c r="E21" s="179">
        <v>232.89</v>
      </c>
      <c r="F21" s="125">
        <v>0.3</v>
      </c>
      <c r="G21" s="179">
        <v>321.87</v>
      </c>
      <c r="H21" s="125">
        <v>0.32</v>
      </c>
    </row>
    <row r="22" spans="2:8">
      <c r="B22" s="111" t="s">
        <v>99</v>
      </c>
      <c r="C22" s="179">
        <v>377.26</v>
      </c>
      <c r="D22" s="125">
        <v>0.24</v>
      </c>
      <c r="E22" s="179">
        <v>384.59</v>
      </c>
      <c r="F22" s="125">
        <v>0.18</v>
      </c>
      <c r="G22" s="179">
        <v>392.8</v>
      </c>
      <c r="H22" s="125">
        <v>0.19</v>
      </c>
    </row>
    <row r="23" spans="2:8">
      <c r="B23" s="111" t="s">
        <v>100</v>
      </c>
      <c r="C23" s="179">
        <v>181.88</v>
      </c>
      <c r="D23" s="125">
        <v>0.11</v>
      </c>
      <c r="E23" s="179">
        <v>275.83</v>
      </c>
      <c r="F23" s="125">
        <v>0.16</v>
      </c>
      <c r="G23" s="179">
        <v>388.98</v>
      </c>
      <c r="H23" s="125">
        <v>0.18</v>
      </c>
    </row>
    <row r="24" spans="2:8">
      <c r="B24" s="111" t="s">
        <v>101</v>
      </c>
      <c r="C24" s="179">
        <v>130.71</v>
      </c>
      <c r="D24" s="125">
        <v>0.26</v>
      </c>
      <c r="E24" s="179">
        <v>239.53</v>
      </c>
      <c r="F24" s="125">
        <v>0.3</v>
      </c>
      <c r="G24" s="179">
        <v>331.03</v>
      </c>
      <c r="H24" s="125">
        <v>0.32</v>
      </c>
    </row>
    <row r="25" spans="2:8">
      <c r="B25" s="111" t="s">
        <v>102</v>
      </c>
      <c r="C25" s="179">
        <v>107.39</v>
      </c>
      <c r="D25" s="125">
        <v>0.38</v>
      </c>
      <c r="E25" s="179">
        <v>231.92</v>
      </c>
      <c r="F25" s="125">
        <v>0.48</v>
      </c>
      <c r="G25" s="179">
        <v>296.89999999999998</v>
      </c>
      <c r="H25" s="125">
        <v>0.44</v>
      </c>
    </row>
    <row r="26" spans="2:8">
      <c r="B26" s="111" t="s">
        <v>103</v>
      </c>
      <c r="C26" s="179">
        <v>166.42</v>
      </c>
      <c r="D26" s="125">
        <v>0.17</v>
      </c>
      <c r="E26" s="179">
        <v>285.19</v>
      </c>
      <c r="F26" s="125">
        <v>0.26</v>
      </c>
      <c r="G26" s="179">
        <v>384.5</v>
      </c>
      <c r="H26" s="125">
        <v>0.3</v>
      </c>
    </row>
    <row r="27" spans="2:8">
      <c r="B27" s="111" t="s">
        <v>104</v>
      </c>
      <c r="C27" s="179">
        <v>182.49</v>
      </c>
      <c r="D27" s="125">
        <v>0.31</v>
      </c>
      <c r="E27" s="179">
        <v>211.13</v>
      </c>
      <c r="F27" s="125">
        <v>0.38</v>
      </c>
      <c r="G27" s="179">
        <v>289.63</v>
      </c>
      <c r="H27" s="125">
        <v>0.41</v>
      </c>
    </row>
    <row r="28" spans="2:8">
      <c r="B28" s="111" t="s">
        <v>105</v>
      </c>
      <c r="C28" s="179">
        <v>170.43</v>
      </c>
      <c r="D28" s="125">
        <v>0.11</v>
      </c>
      <c r="E28" s="179">
        <v>283.02999999999997</v>
      </c>
      <c r="F28" s="125">
        <v>0.26</v>
      </c>
      <c r="G28" s="179">
        <v>350.84</v>
      </c>
      <c r="H28" s="125">
        <v>0.31</v>
      </c>
    </row>
    <row r="29" spans="2:8">
      <c r="B29" s="115" t="s">
        <v>106</v>
      </c>
      <c r="C29" s="180">
        <v>177.09</v>
      </c>
      <c r="D29" s="126">
        <v>0.05</v>
      </c>
      <c r="E29" s="180">
        <v>281</v>
      </c>
      <c r="F29" s="126">
        <v>0.25</v>
      </c>
      <c r="G29" s="180">
        <v>398.46</v>
      </c>
      <c r="H29" s="126">
        <v>0.25</v>
      </c>
    </row>
    <row r="30" spans="2:8" ht="8" customHeight="1"/>
    <row r="31" spans="2:8">
      <c r="B31" s="119" t="s">
        <v>49</v>
      </c>
      <c r="C31" s="103">
        <v>172.76</v>
      </c>
      <c r="D31" s="137">
        <v>0.4</v>
      </c>
      <c r="E31" s="103">
        <v>275.7</v>
      </c>
      <c r="F31" s="137">
        <v>0.28999999999999998</v>
      </c>
      <c r="G31" s="103">
        <v>382.73</v>
      </c>
      <c r="H31" s="137">
        <v>0.28999999999999998</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342</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78">
        <v>216.2</v>
      </c>
      <c r="F11" s="124">
        <v>0.65</v>
      </c>
      <c r="G11" s="178">
        <v>666.21</v>
      </c>
      <c r="H11" s="124">
        <v>0.25</v>
      </c>
    </row>
    <row r="12" spans="1:9">
      <c r="B12" s="111" t="s">
        <v>89</v>
      </c>
      <c r="C12" s="183" t="s">
        <v>82</v>
      </c>
      <c r="D12" s="184" t="s">
        <v>82</v>
      </c>
      <c r="E12" s="183" t="s">
        <v>82</v>
      </c>
      <c r="F12" s="184" t="s">
        <v>82</v>
      </c>
      <c r="G12" s="183" t="s">
        <v>82</v>
      </c>
      <c r="H12" s="184" t="s">
        <v>82</v>
      </c>
    </row>
    <row r="13" spans="1:9">
      <c r="B13" s="111" t="s">
        <v>90</v>
      </c>
      <c r="C13" s="179">
        <v>355.27</v>
      </c>
      <c r="D13" s="125">
        <v>0.13</v>
      </c>
      <c r="E13" s="179">
        <v>445.98</v>
      </c>
      <c r="F13" s="125">
        <v>0.38</v>
      </c>
      <c r="G13" s="179">
        <v>791.38</v>
      </c>
      <c r="H13" s="125">
        <v>0.3</v>
      </c>
    </row>
    <row r="14" spans="1:9">
      <c r="B14" s="111" t="s">
        <v>91</v>
      </c>
      <c r="C14" s="183" t="s">
        <v>82</v>
      </c>
      <c r="D14" s="184" t="s">
        <v>82</v>
      </c>
      <c r="E14" s="183" t="s">
        <v>82</v>
      </c>
      <c r="F14" s="184" t="s">
        <v>82</v>
      </c>
      <c r="G14" s="183" t="s">
        <v>82</v>
      </c>
      <c r="H14" s="184" t="s">
        <v>82</v>
      </c>
    </row>
    <row r="15" spans="1:9">
      <c r="B15" s="111" t="s">
        <v>92</v>
      </c>
      <c r="C15" s="179">
        <v>305.56</v>
      </c>
      <c r="D15" s="125">
        <v>0.27</v>
      </c>
      <c r="E15" s="179">
        <v>434.69</v>
      </c>
      <c r="F15" s="125">
        <v>0.24</v>
      </c>
      <c r="G15" s="179">
        <v>647.94000000000005</v>
      </c>
      <c r="H15" s="125">
        <v>0.26</v>
      </c>
    </row>
    <row r="16" spans="1:9">
      <c r="B16" s="111" t="s">
        <v>93</v>
      </c>
      <c r="C16" s="183" t="s">
        <v>82</v>
      </c>
      <c r="D16" s="184" t="s">
        <v>82</v>
      </c>
      <c r="E16" s="183" t="s">
        <v>82</v>
      </c>
      <c r="F16" s="184" t="s">
        <v>82</v>
      </c>
      <c r="G16" s="183" t="s">
        <v>82</v>
      </c>
      <c r="H16" s="184" t="s">
        <v>82</v>
      </c>
    </row>
    <row r="17" spans="2:8">
      <c r="B17" s="111" t="s">
        <v>94</v>
      </c>
      <c r="C17" s="179">
        <v>302.35000000000002</v>
      </c>
      <c r="D17" s="125">
        <v>0.43</v>
      </c>
      <c r="E17" s="179">
        <v>552.4</v>
      </c>
      <c r="F17" s="125">
        <v>0.48</v>
      </c>
      <c r="G17" s="179">
        <v>743.86</v>
      </c>
      <c r="H17" s="125">
        <v>0.41</v>
      </c>
    </row>
    <row r="18" spans="2:8">
      <c r="B18" s="111" t="s">
        <v>95</v>
      </c>
      <c r="C18" s="179">
        <v>157.63</v>
      </c>
      <c r="D18" s="125">
        <v>0</v>
      </c>
      <c r="E18" s="179">
        <v>694.03</v>
      </c>
      <c r="F18" s="125">
        <v>0.23</v>
      </c>
      <c r="G18" s="179">
        <v>843.53</v>
      </c>
      <c r="H18" s="125">
        <v>0.43</v>
      </c>
    </row>
    <row r="19" spans="2:8">
      <c r="B19" s="111" t="s">
        <v>96</v>
      </c>
      <c r="C19" s="179">
        <v>232.7</v>
      </c>
      <c r="D19" s="125">
        <v>0.38</v>
      </c>
      <c r="E19" s="179">
        <v>560.78</v>
      </c>
      <c r="F19" s="125">
        <v>0.46</v>
      </c>
      <c r="G19" s="179">
        <v>827.09</v>
      </c>
      <c r="H19" s="125">
        <v>0.47</v>
      </c>
    </row>
    <row r="20" spans="2:8">
      <c r="B20" s="111" t="s">
        <v>97</v>
      </c>
      <c r="C20" s="179">
        <v>300.82</v>
      </c>
      <c r="D20" s="125">
        <v>0.04</v>
      </c>
      <c r="E20" s="179">
        <v>1391.82</v>
      </c>
      <c r="F20" s="125">
        <v>0.2</v>
      </c>
      <c r="G20" s="179">
        <v>1451.85</v>
      </c>
      <c r="H20" s="125">
        <v>0.19</v>
      </c>
    </row>
    <row r="21" spans="2:8">
      <c r="B21" s="111" t="s">
        <v>98</v>
      </c>
      <c r="C21" s="183" t="s">
        <v>82</v>
      </c>
      <c r="D21" s="184" t="s">
        <v>82</v>
      </c>
      <c r="E21" s="183" t="s">
        <v>82</v>
      </c>
      <c r="F21" s="184" t="s">
        <v>82</v>
      </c>
      <c r="G21" s="183" t="s">
        <v>82</v>
      </c>
      <c r="H21" s="184" t="s">
        <v>82</v>
      </c>
    </row>
    <row r="22" spans="2:8">
      <c r="B22" s="111" t="s">
        <v>99</v>
      </c>
      <c r="C22" s="179">
        <v>1950</v>
      </c>
      <c r="D22" s="125">
        <v>0</v>
      </c>
      <c r="E22" s="179">
        <v>1795.52</v>
      </c>
      <c r="F22" s="125">
        <v>0.15</v>
      </c>
      <c r="G22" s="179">
        <v>1831.73</v>
      </c>
      <c r="H22" s="125">
        <v>0.15</v>
      </c>
    </row>
    <row r="23" spans="2:8">
      <c r="B23" s="111" t="s">
        <v>100</v>
      </c>
      <c r="C23" s="179">
        <v>314.3</v>
      </c>
      <c r="D23" s="125">
        <v>0</v>
      </c>
      <c r="E23" s="179">
        <v>534.74</v>
      </c>
      <c r="F23" s="125">
        <v>0.32</v>
      </c>
      <c r="G23" s="179">
        <v>544.84</v>
      </c>
      <c r="H23" s="125">
        <v>0.3</v>
      </c>
    </row>
    <row r="24" spans="2:8">
      <c r="B24" s="111" t="s">
        <v>101</v>
      </c>
      <c r="C24" s="179">
        <v>125.4</v>
      </c>
      <c r="D24" s="125">
        <v>0</v>
      </c>
      <c r="E24" s="179">
        <v>570.84</v>
      </c>
      <c r="F24" s="125">
        <v>0</v>
      </c>
      <c r="G24" s="179">
        <v>338.44</v>
      </c>
      <c r="H24" s="125">
        <v>1.28</v>
      </c>
    </row>
    <row r="25" spans="2:8">
      <c r="B25" s="111" t="s">
        <v>102</v>
      </c>
      <c r="C25" s="179">
        <v>605.95000000000005</v>
      </c>
      <c r="D25" s="125">
        <v>0.15</v>
      </c>
      <c r="E25" s="179">
        <v>985.86</v>
      </c>
      <c r="F25" s="125">
        <v>0.52</v>
      </c>
      <c r="G25" s="179">
        <v>1070.0899999999999</v>
      </c>
      <c r="H25" s="125">
        <v>0.44</v>
      </c>
    </row>
    <row r="26" spans="2:8">
      <c r="B26" s="111" t="s">
        <v>103</v>
      </c>
      <c r="C26" s="179">
        <v>292.16000000000003</v>
      </c>
      <c r="D26" s="125">
        <v>0.19</v>
      </c>
      <c r="E26" s="179">
        <v>518.91999999999996</v>
      </c>
      <c r="F26" s="125">
        <v>0.3</v>
      </c>
      <c r="G26" s="179">
        <v>823.69</v>
      </c>
      <c r="H26" s="125">
        <v>0.3</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297.27999999999997</v>
      </c>
      <c r="D31" s="137">
        <v>0.31</v>
      </c>
      <c r="E31" s="103">
        <v>571.54</v>
      </c>
      <c r="F31" s="137">
        <v>0.51</v>
      </c>
      <c r="G31" s="103">
        <v>833.29</v>
      </c>
      <c r="H31" s="137">
        <v>0.4</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109</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220375</v>
      </c>
      <c r="E9" s="108">
        <v>228555</v>
      </c>
      <c r="F9" s="108">
        <v>257227</v>
      </c>
      <c r="G9" s="108">
        <v>270632</v>
      </c>
      <c r="H9" s="108">
        <v>286600</v>
      </c>
      <c r="I9" s="108">
        <v>296663</v>
      </c>
      <c r="J9" s="108">
        <v>338932</v>
      </c>
      <c r="K9" s="108">
        <v>355624</v>
      </c>
      <c r="L9" s="194"/>
      <c r="M9" s="7"/>
      <c r="N9" s="195">
        <f t="shared" ref="N9:N28" si="0">E9/D9-1</f>
        <v>3.7118547929665402E-2</v>
      </c>
      <c r="O9" s="196">
        <f t="shared" ref="O9:O28" si="1">E9-D9</f>
        <v>8180</v>
      </c>
      <c r="P9" s="195">
        <f t="shared" ref="P9:P28" si="2">F9/E9-1</f>
        <v>0.12544901664807151</v>
      </c>
      <c r="Q9" s="196">
        <f t="shared" ref="Q9:Q28" si="3">F9-E9</f>
        <v>28672</v>
      </c>
      <c r="R9" s="195">
        <f t="shared" ref="R9:R28" si="4">G9/F9-1</f>
        <v>5.2113502859342242E-2</v>
      </c>
      <c r="S9" s="196">
        <f t="shared" ref="S9:S28" si="5">G9-F9</f>
        <v>13405</v>
      </c>
      <c r="T9" s="195">
        <f t="shared" ref="T9:T28" si="6">H9/G9-1</f>
        <v>5.9002630878831841E-2</v>
      </c>
      <c r="U9" s="196">
        <f t="shared" ref="U9:U28" si="7">H9-G9</f>
        <v>15968</v>
      </c>
      <c r="V9" s="195">
        <f t="shared" ref="V9:V28" si="8">I9/H9-1</f>
        <v>3.5111653872993642E-2</v>
      </c>
      <c r="W9" s="196">
        <f t="shared" ref="W9:W28" si="9">I9-H9</f>
        <v>10063</v>
      </c>
      <c r="X9" s="195">
        <f t="shared" ref="X9:X28" si="10">J9/I9-1</f>
        <v>0.14248153628865068</v>
      </c>
      <c r="Y9" s="196">
        <f t="shared" ref="Y9:Y28" si="11">J9-I9</f>
        <v>42269</v>
      </c>
      <c r="Z9" s="195">
        <v>0.17417646456742311</v>
      </c>
      <c r="AA9" s="196">
        <v>52753</v>
      </c>
    </row>
    <row r="10" spans="2:27">
      <c r="B10" s="169" t="s">
        <v>89</v>
      </c>
      <c r="D10" s="42">
        <v>32952</v>
      </c>
      <c r="E10" s="112">
        <v>31533</v>
      </c>
      <c r="F10" s="112">
        <v>35145</v>
      </c>
      <c r="G10" s="112">
        <v>37547</v>
      </c>
      <c r="H10" s="112">
        <v>40334</v>
      </c>
      <c r="I10" s="112">
        <v>45264</v>
      </c>
      <c r="J10" s="112">
        <v>49312</v>
      </c>
      <c r="K10" s="112">
        <v>51469</v>
      </c>
      <c r="L10" s="197"/>
      <c r="M10" s="8"/>
      <c r="N10" s="198">
        <f t="shared" si="0"/>
        <v>-4.3062636562272383E-2</v>
      </c>
      <c r="O10" s="199">
        <f t="shared" si="1"/>
        <v>-1419</v>
      </c>
      <c r="P10" s="198">
        <f t="shared" si="2"/>
        <v>0.11454666539815439</v>
      </c>
      <c r="Q10" s="199">
        <f t="shared" si="3"/>
        <v>3612</v>
      </c>
      <c r="R10" s="198">
        <f t="shared" si="4"/>
        <v>6.8345426091904971E-2</v>
      </c>
      <c r="S10" s="199">
        <f t="shared" si="5"/>
        <v>2402</v>
      </c>
      <c r="T10" s="198">
        <f t="shared" si="6"/>
        <v>7.4226968865688248E-2</v>
      </c>
      <c r="U10" s="199">
        <f t="shared" si="7"/>
        <v>2787</v>
      </c>
      <c r="V10" s="198">
        <f t="shared" si="8"/>
        <v>0.12222938463827049</v>
      </c>
      <c r="W10" s="199">
        <f t="shared" si="9"/>
        <v>4930</v>
      </c>
      <c r="X10" s="198">
        <f t="shared" si="10"/>
        <v>8.9430894308943021E-2</v>
      </c>
      <c r="Y10" s="199">
        <f t="shared" si="11"/>
        <v>4048</v>
      </c>
      <c r="Z10" s="198">
        <v>9.4270224301052474E-2</v>
      </c>
      <c r="AA10" s="199">
        <v>4434</v>
      </c>
    </row>
    <row r="11" spans="2:27">
      <c r="B11" s="169" t="s">
        <v>90</v>
      </c>
      <c r="D11" s="42">
        <v>21083</v>
      </c>
      <c r="E11" s="112">
        <v>24199</v>
      </c>
      <c r="F11" s="112">
        <v>27700</v>
      </c>
      <c r="G11" s="112">
        <v>28977</v>
      </c>
      <c r="H11" s="112">
        <v>31214</v>
      </c>
      <c r="I11" s="112">
        <v>33127</v>
      </c>
      <c r="J11" s="112">
        <v>33772</v>
      </c>
      <c r="K11" s="112">
        <v>34894</v>
      </c>
      <c r="L11" s="197"/>
      <c r="M11" s="8"/>
      <c r="N11" s="198">
        <f t="shared" si="0"/>
        <v>0.14779680311151155</v>
      </c>
      <c r="O11" s="199">
        <f t="shared" si="1"/>
        <v>3116</v>
      </c>
      <c r="P11" s="198">
        <f t="shared" si="2"/>
        <v>0.14467539980990951</v>
      </c>
      <c r="Q11" s="199">
        <f t="shared" si="3"/>
        <v>3501</v>
      </c>
      <c r="R11" s="198">
        <f t="shared" si="4"/>
        <v>4.6101083032491053E-2</v>
      </c>
      <c r="S11" s="199">
        <f t="shared" si="5"/>
        <v>1277</v>
      </c>
      <c r="T11" s="198">
        <f t="shared" si="6"/>
        <v>7.7199157952859254E-2</v>
      </c>
      <c r="U11" s="199">
        <f t="shared" si="7"/>
        <v>2237</v>
      </c>
      <c r="V11" s="198">
        <f t="shared" si="8"/>
        <v>6.1286602165694815E-2</v>
      </c>
      <c r="W11" s="199">
        <f t="shared" si="9"/>
        <v>1913</v>
      </c>
      <c r="X11" s="198">
        <f t="shared" si="10"/>
        <v>1.9470522534488444E-2</v>
      </c>
      <c r="Y11" s="199">
        <f t="shared" si="11"/>
        <v>645</v>
      </c>
      <c r="Z11" s="198">
        <v>-6.0671660922323456E-3</v>
      </c>
      <c r="AA11" s="199">
        <v>-213</v>
      </c>
    </row>
    <row r="12" spans="2:27">
      <c r="B12" s="169" t="s">
        <v>91</v>
      </c>
      <c r="D12" s="42">
        <v>20674</v>
      </c>
      <c r="E12" s="112">
        <v>23074</v>
      </c>
      <c r="F12" s="112">
        <v>24476</v>
      </c>
      <c r="G12" s="112">
        <v>26198</v>
      </c>
      <c r="H12" s="112">
        <v>29233</v>
      </c>
      <c r="I12" s="112">
        <v>31849</v>
      </c>
      <c r="J12" s="112">
        <v>34208</v>
      </c>
      <c r="K12" s="112">
        <v>34876</v>
      </c>
      <c r="L12" s="197"/>
      <c r="M12" s="8"/>
      <c r="N12" s="198">
        <f t="shared" si="0"/>
        <v>0.11608783979878101</v>
      </c>
      <c r="O12" s="199">
        <f t="shared" si="1"/>
        <v>2400</v>
      </c>
      <c r="P12" s="198">
        <f t="shared" si="2"/>
        <v>6.0761029730432625E-2</v>
      </c>
      <c r="Q12" s="199">
        <f t="shared" si="3"/>
        <v>1402</v>
      </c>
      <c r="R12" s="198">
        <f t="shared" si="4"/>
        <v>7.0354633109985354E-2</v>
      </c>
      <c r="S12" s="199">
        <f t="shared" si="5"/>
        <v>1722</v>
      </c>
      <c r="T12" s="198">
        <f t="shared" si="6"/>
        <v>0.1158485380563401</v>
      </c>
      <c r="U12" s="199">
        <f t="shared" si="7"/>
        <v>3035</v>
      </c>
      <c r="V12" s="198">
        <f t="shared" si="8"/>
        <v>8.9487907501795805E-2</v>
      </c>
      <c r="W12" s="199">
        <f t="shared" si="9"/>
        <v>2616</v>
      </c>
      <c r="X12" s="198">
        <f t="shared" si="10"/>
        <v>7.4068259599987529E-2</v>
      </c>
      <c r="Y12" s="199">
        <f t="shared" si="11"/>
        <v>2359</v>
      </c>
      <c r="Z12" s="198">
        <v>5.819527883973552E-2</v>
      </c>
      <c r="AA12" s="199">
        <v>1918</v>
      </c>
    </row>
    <row r="13" spans="2:27">
      <c r="B13" s="169" t="s">
        <v>92</v>
      </c>
      <c r="D13" s="42">
        <v>23390</v>
      </c>
      <c r="E13" s="112">
        <v>25070</v>
      </c>
      <c r="F13" s="112">
        <v>26787</v>
      </c>
      <c r="G13" s="112">
        <v>34697</v>
      </c>
      <c r="H13" s="112">
        <v>40697</v>
      </c>
      <c r="I13" s="112">
        <v>45025</v>
      </c>
      <c r="J13" s="112">
        <v>65832</v>
      </c>
      <c r="K13" s="112">
        <v>75424</v>
      </c>
      <c r="L13" s="197"/>
      <c r="M13" s="8"/>
      <c r="N13" s="198">
        <f t="shared" si="0"/>
        <v>7.1825566481402259E-2</v>
      </c>
      <c r="O13" s="199">
        <f t="shared" si="1"/>
        <v>1680</v>
      </c>
      <c r="P13" s="198">
        <f t="shared" si="2"/>
        <v>6.8488232947746308E-2</v>
      </c>
      <c r="Q13" s="199">
        <f t="shared" si="3"/>
        <v>1717</v>
      </c>
      <c r="R13" s="198">
        <f t="shared" si="4"/>
        <v>0.29529249262702062</v>
      </c>
      <c r="S13" s="199">
        <f t="shared" si="5"/>
        <v>7910</v>
      </c>
      <c r="T13" s="198">
        <f t="shared" si="6"/>
        <v>0.17292561316540334</v>
      </c>
      <c r="U13" s="199">
        <f t="shared" si="7"/>
        <v>6000</v>
      </c>
      <c r="V13" s="198">
        <f t="shared" si="8"/>
        <v>0.10634690517728584</v>
      </c>
      <c r="W13" s="199">
        <f t="shared" si="9"/>
        <v>4328</v>
      </c>
      <c r="X13" s="198">
        <f t="shared" si="10"/>
        <v>0.4621210438645198</v>
      </c>
      <c r="Y13" s="199">
        <f t="shared" si="11"/>
        <v>20807</v>
      </c>
      <c r="Z13" s="198">
        <v>0.55947482683758909</v>
      </c>
      <c r="AA13" s="199">
        <v>27059</v>
      </c>
    </row>
    <row r="14" spans="2:27">
      <c r="B14" s="169" t="s">
        <v>93</v>
      </c>
      <c r="D14" s="42">
        <v>17179</v>
      </c>
      <c r="E14" s="112">
        <v>17123</v>
      </c>
      <c r="F14" s="112">
        <v>17369</v>
      </c>
      <c r="G14" s="112">
        <v>17553</v>
      </c>
      <c r="H14" s="112">
        <v>17166</v>
      </c>
      <c r="I14" s="112">
        <v>18175</v>
      </c>
      <c r="J14" s="112">
        <v>18132</v>
      </c>
      <c r="K14" s="112">
        <v>19457</v>
      </c>
      <c r="L14" s="197"/>
      <c r="M14" s="8"/>
      <c r="N14" s="198">
        <f t="shared" si="0"/>
        <v>-3.2597939344548577E-3</v>
      </c>
      <c r="O14" s="199">
        <f t="shared" si="1"/>
        <v>-56</v>
      </c>
      <c r="P14" s="198">
        <f t="shared" si="2"/>
        <v>1.4366641359574883E-2</v>
      </c>
      <c r="Q14" s="199">
        <f t="shared" si="3"/>
        <v>246</v>
      </c>
      <c r="R14" s="198">
        <f t="shared" si="4"/>
        <v>1.0593586274396882E-2</v>
      </c>
      <c r="S14" s="199">
        <f t="shared" si="5"/>
        <v>184</v>
      </c>
      <c r="T14" s="198">
        <f t="shared" si="6"/>
        <v>-2.204751324559906E-2</v>
      </c>
      <c r="U14" s="199">
        <f t="shared" si="7"/>
        <v>-387</v>
      </c>
      <c r="V14" s="198">
        <f t="shared" si="8"/>
        <v>5.8778981708027533E-2</v>
      </c>
      <c r="W14" s="199">
        <f t="shared" si="9"/>
        <v>1009</v>
      </c>
      <c r="X14" s="198">
        <f t="shared" si="10"/>
        <v>-2.3658872077029214E-3</v>
      </c>
      <c r="Y14" s="199">
        <f t="shared" si="11"/>
        <v>-43</v>
      </c>
      <c r="Z14" s="198">
        <v>7.8966339488715231E-2</v>
      </c>
      <c r="AA14" s="199">
        <v>1424</v>
      </c>
    </row>
    <row r="15" spans="2:27">
      <c r="B15" s="169" t="s">
        <v>94</v>
      </c>
      <c r="D15" s="42">
        <v>104776</v>
      </c>
      <c r="E15" s="112">
        <v>105589</v>
      </c>
      <c r="F15" s="112">
        <v>108712</v>
      </c>
      <c r="G15" s="112">
        <v>114173</v>
      </c>
      <c r="H15" s="112">
        <v>122589</v>
      </c>
      <c r="I15" s="112">
        <v>126194</v>
      </c>
      <c r="J15" s="112">
        <v>129176</v>
      </c>
      <c r="K15" s="112">
        <v>128490</v>
      </c>
      <c r="L15" s="197"/>
      <c r="M15" s="8"/>
      <c r="N15" s="198">
        <f t="shared" si="0"/>
        <v>7.7594105520348844E-3</v>
      </c>
      <c r="O15" s="199">
        <f t="shared" si="1"/>
        <v>813</v>
      </c>
      <c r="P15" s="198">
        <f t="shared" si="2"/>
        <v>2.9576944568089569E-2</v>
      </c>
      <c r="Q15" s="199">
        <f t="shared" si="3"/>
        <v>3123</v>
      </c>
      <c r="R15" s="198">
        <f t="shared" si="4"/>
        <v>5.0233644859813076E-2</v>
      </c>
      <c r="S15" s="199">
        <f t="shared" si="5"/>
        <v>5461</v>
      </c>
      <c r="T15" s="198">
        <f t="shared" si="6"/>
        <v>7.3712699149536265E-2</v>
      </c>
      <c r="U15" s="199">
        <f t="shared" si="7"/>
        <v>8416</v>
      </c>
      <c r="V15" s="198">
        <f t="shared" si="8"/>
        <v>2.9407206193051483E-2</v>
      </c>
      <c r="W15" s="199">
        <f t="shared" si="9"/>
        <v>3605</v>
      </c>
      <c r="X15" s="198">
        <f t="shared" si="10"/>
        <v>2.3630283531705043E-2</v>
      </c>
      <c r="Y15" s="199">
        <f t="shared" si="11"/>
        <v>2982</v>
      </c>
      <c r="Z15" s="198">
        <v>1.144557448282368E-2</v>
      </c>
      <c r="AA15" s="199">
        <v>1454</v>
      </c>
    </row>
    <row r="16" spans="2:27">
      <c r="B16" s="169" t="s">
        <v>95</v>
      </c>
      <c r="D16" s="42">
        <v>62182</v>
      </c>
      <c r="E16" s="112">
        <v>59849</v>
      </c>
      <c r="F16" s="112">
        <v>63814</v>
      </c>
      <c r="G16" s="112">
        <v>67338</v>
      </c>
      <c r="H16" s="112">
        <v>72357</v>
      </c>
      <c r="I16" s="112">
        <v>78035</v>
      </c>
      <c r="J16" s="112">
        <v>82425</v>
      </c>
      <c r="K16" s="112">
        <v>82648</v>
      </c>
      <c r="L16" s="197"/>
      <c r="M16" s="8"/>
      <c r="N16" s="198">
        <f t="shared" si="0"/>
        <v>-3.7518896143578506E-2</v>
      </c>
      <c r="O16" s="199">
        <f t="shared" si="1"/>
        <v>-2333</v>
      </c>
      <c r="P16" s="198">
        <f t="shared" si="2"/>
        <v>6.6250062657688513E-2</v>
      </c>
      <c r="Q16" s="199">
        <f t="shared" si="3"/>
        <v>3965</v>
      </c>
      <c r="R16" s="198">
        <f t="shared" si="4"/>
        <v>5.5222991819976697E-2</v>
      </c>
      <c r="S16" s="199">
        <f t="shared" si="5"/>
        <v>3524</v>
      </c>
      <c r="T16" s="198">
        <f t="shared" si="6"/>
        <v>7.4534438207253029E-2</v>
      </c>
      <c r="U16" s="199">
        <f t="shared" si="7"/>
        <v>5019</v>
      </c>
      <c r="V16" s="198">
        <f t="shared" si="8"/>
        <v>7.8472020675262932E-2</v>
      </c>
      <c r="W16" s="199">
        <f t="shared" si="9"/>
        <v>5678</v>
      </c>
      <c r="X16" s="198">
        <f t="shared" si="10"/>
        <v>5.6256807842634649E-2</v>
      </c>
      <c r="Y16" s="199">
        <f t="shared" si="11"/>
        <v>4390</v>
      </c>
      <c r="Z16" s="198">
        <v>5.0098468966393472E-2</v>
      </c>
      <c r="AA16" s="199">
        <v>3943</v>
      </c>
    </row>
    <row r="17" spans="2:27">
      <c r="B17" s="169" t="s">
        <v>96</v>
      </c>
      <c r="D17" s="42">
        <v>163730</v>
      </c>
      <c r="E17" s="112">
        <v>156934</v>
      </c>
      <c r="F17" s="112">
        <v>166875</v>
      </c>
      <c r="G17" s="112">
        <v>187874</v>
      </c>
      <c r="H17" s="112">
        <v>201720</v>
      </c>
      <c r="I17" s="112">
        <v>229333</v>
      </c>
      <c r="J17" s="112">
        <v>248373</v>
      </c>
      <c r="K17" s="112">
        <v>259187</v>
      </c>
      <c r="L17" s="197"/>
      <c r="M17" s="8"/>
      <c r="N17" s="198">
        <f t="shared" si="0"/>
        <v>-4.1507359677517841E-2</v>
      </c>
      <c r="O17" s="199">
        <f t="shared" si="1"/>
        <v>-6796</v>
      </c>
      <c r="P17" s="198">
        <f t="shared" si="2"/>
        <v>6.3345100488103379E-2</v>
      </c>
      <c r="Q17" s="199">
        <f t="shared" si="3"/>
        <v>9941</v>
      </c>
      <c r="R17" s="198">
        <f t="shared" si="4"/>
        <v>0.12583670411985026</v>
      </c>
      <c r="S17" s="199">
        <f t="shared" si="5"/>
        <v>20999</v>
      </c>
      <c r="T17" s="198">
        <f t="shared" si="6"/>
        <v>7.3698329731628709E-2</v>
      </c>
      <c r="U17" s="199">
        <f t="shared" si="7"/>
        <v>13846</v>
      </c>
      <c r="V17" s="198">
        <f t="shared" si="8"/>
        <v>0.13688776521911561</v>
      </c>
      <c r="W17" s="199">
        <f t="shared" si="9"/>
        <v>27613</v>
      </c>
      <c r="X17" s="198">
        <f t="shared" si="10"/>
        <v>8.3023376487465717E-2</v>
      </c>
      <c r="Y17" s="199">
        <f t="shared" si="11"/>
        <v>19040</v>
      </c>
      <c r="Z17" s="198">
        <v>8.7878279118572822E-2</v>
      </c>
      <c r="AA17" s="199">
        <v>20937</v>
      </c>
    </row>
    <row r="18" spans="2:27">
      <c r="B18" s="169" t="s">
        <v>97</v>
      </c>
      <c r="D18" s="42">
        <v>88242</v>
      </c>
      <c r="E18" s="112">
        <v>102104</v>
      </c>
      <c r="F18" s="112">
        <v>117265</v>
      </c>
      <c r="G18" s="112">
        <v>133839</v>
      </c>
      <c r="H18" s="112">
        <v>146290</v>
      </c>
      <c r="I18" s="112">
        <v>164565</v>
      </c>
      <c r="J18" s="112">
        <v>179408</v>
      </c>
      <c r="K18" s="112">
        <v>184812</v>
      </c>
      <c r="L18" s="197"/>
      <c r="M18" s="8"/>
      <c r="N18" s="198">
        <f t="shared" si="0"/>
        <v>0.15709072777135602</v>
      </c>
      <c r="O18" s="199">
        <f t="shared" si="1"/>
        <v>13862</v>
      </c>
      <c r="P18" s="198">
        <f t="shared" si="2"/>
        <v>0.14848585755700072</v>
      </c>
      <c r="Q18" s="199">
        <f t="shared" si="3"/>
        <v>15161</v>
      </c>
      <c r="R18" s="198">
        <f t="shared" si="4"/>
        <v>0.14133799513921463</v>
      </c>
      <c r="S18" s="199">
        <f t="shared" si="5"/>
        <v>16574</v>
      </c>
      <c r="T18" s="198">
        <f t="shared" si="6"/>
        <v>9.3029684919941014E-2</v>
      </c>
      <c r="U18" s="199">
        <f t="shared" si="7"/>
        <v>12451</v>
      </c>
      <c r="V18" s="198">
        <f t="shared" si="8"/>
        <v>0.12492309795611467</v>
      </c>
      <c r="W18" s="199">
        <f t="shared" si="9"/>
        <v>18275</v>
      </c>
      <c r="X18" s="198">
        <f t="shared" si="10"/>
        <v>9.0195363534165907E-2</v>
      </c>
      <c r="Y18" s="199">
        <f t="shared" si="11"/>
        <v>14843</v>
      </c>
      <c r="Z18" s="198">
        <v>0.102341727605664</v>
      </c>
      <c r="AA18" s="199">
        <v>17158</v>
      </c>
    </row>
    <row r="19" spans="2:27">
      <c r="B19" s="169" t="s">
        <v>98</v>
      </c>
      <c r="D19" s="42">
        <v>28237</v>
      </c>
      <c r="E19" s="112">
        <v>29065</v>
      </c>
      <c r="F19" s="112">
        <v>31070</v>
      </c>
      <c r="G19" s="112">
        <v>32795</v>
      </c>
      <c r="H19" s="112">
        <v>35293</v>
      </c>
      <c r="I19" s="112">
        <v>37168</v>
      </c>
      <c r="J19" s="112">
        <v>37664</v>
      </c>
      <c r="K19" s="112">
        <v>37582</v>
      </c>
      <c r="L19" s="197"/>
      <c r="M19" s="8"/>
      <c r="N19" s="198">
        <f t="shared" si="0"/>
        <v>2.9323228388284939E-2</v>
      </c>
      <c r="O19" s="199">
        <f t="shared" si="1"/>
        <v>828</v>
      </c>
      <c r="P19" s="198">
        <f t="shared" si="2"/>
        <v>6.8983313263375257E-2</v>
      </c>
      <c r="Q19" s="199">
        <f t="shared" si="3"/>
        <v>2005</v>
      </c>
      <c r="R19" s="198">
        <f t="shared" si="4"/>
        <v>5.551979401351792E-2</v>
      </c>
      <c r="S19" s="199">
        <f t="shared" si="5"/>
        <v>1725</v>
      </c>
      <c r="T19" s="198">
        <f t="shared" si="6"/>
        <v>7.6170147888397599E-2</v>
      </c>
      <c r="U19" s="199">
        <f t="shared" si="7"/>
        <v>2498</v>
      </c>
      <c r="V19" s="198">
        <f t="shared" si="8"/>
        <v>5.3126682344941001E-2</v>
      </c>
      <c r="W19" s="199">
        <f t="shared" si="9"/>
        <v>1875</v>
      </c>
      <c r="X19" s="198">
        <f t="shared" si="10"/>
        <v>1.334481274214383E-2</v>
      </c>
      <c r="Y19" s="199">
        <f t="shared" si="11"/>
        <v>496</v>
      </c>
      <c r="Z19" s="198">
        <v>1.6416497633536139E-2</v>
      </c>
      <c r="AA19" s="199">
        <v>607</v>
      </c>
    </row>
    <row r="20" spans="2:27">
      <c r="B20" s="169" t="s">
        <v>99</v>
      </c>
      <c r="D20" s="42">
        <v>61636</v>
      </c>
      <c r="E20" s="112">
        <v>62544</v>
      </c>
      <c r="F20" s="112">
        <v>65061</v>
      </c>
      <c r="G20" s="112">
        <v>68103</v>
      </c>
      <c r="H20" s="112">
        <v>73691</v>
      </c>
      <c r="I20" s="112">
        <v>77196</v>
      </c>
      <c r="J20" s="112">
        <v>93660</v>
      </c>
      <c r="K20" s="112">
        <v>97442</v>
      </c>
      <c r="L20" s="197"/>
      <c r="M20" s="8"/>
      <c r="N20" s="198">
        <f t="shared" si="0"/>
        <v>1.4731650334220303E-2</v>
      </c>
      <c r="O20" s="199">
        <f t="shared" si="1"/>
        <v>908</v>
      </c>
      <c r="P20" s="198">
        <f t="shared" si="2"/>
        <v>4.0243668457405901E-2</v>
      </c>
      <c r="Q20" s="199">
        <f t="shared" si="3"/>
        <v>2517</v>
      </c>
      <c r="R20" s="198">
        <f t="shared" si="4"/>
        <v>4.6756121178586296E-2</v>
      </c>
      <c r="S20" s="199">
        <f t="shared" si="5"/>
        <v>3042</v>
      </c>
      <c r="T20" s="198">
        <f t="shared" si="6"/>
        <v>8.2052185659956312E-2</v>
      </c>
      <c r="U20" s="199">
        <f t="shared" si="7"/>
        <v>5588</v>
      </c>
      <c r="V20" s="198">
        <f t="shared" si="8"/>
        <v>4.7563474508420356E-2</v>
      </c>
      <c r="W20" s="199">
        <f t="shared" si="9"/>
        <v>3505</v>
      </c>
      <c r="X20" s="198">
        <f t="shared" si="10"/>
        <v>0.21327529923830246</v>
      </c>
      <c r="Y20" s="199">
        <f t="shared" si="11"/>
        <v>16464</v>
      </c>
      <c r="Z20" s="198">
        <v>0.15927855902158131</v>
      </c>
      <c r="AA20" s="199">
        <v>13388</v>
      </c>
    </row>
    <row r="21" spans="2:27">
      <c r="B21" s="169" t="s">
        <v>100</v>
      </c>
      <c r="D21" s="42">
        <v>143622</v>
      </c>
      <c r="E21" s="112">
        <v>133442</v>
      </c>
      <c r="F21" s="112">
        <v>152686</v>
      </c>
      <c r="G21" s="112">
        <v>163762</v>
      </c>
      <c r="H21" s="112">
        <v>177795</v>
      </c>
      <c r="I21" s="112">
        <v>190951</v>
      </c>
      <c r="J21" s="112">
        <v>209961</v>
      </c>
      <c r="K21" s="112">
        <v>222158</v>
      </c>
      <c r="L21" s="197"/>
      <c r="M21" s="8"/>
      <c r="N21" s="198">
        <f t="shared" si="0"/>
        <v>-7.0880505772096147E-2</v>
      </c>
      <c r="O21" s="199">
        <f t="shared" si="1"/>
        <v>-10180</v>
      </c>
      <c r="P21" s="198">
        <f t="shared" si="2"/>
        <v>0.14421246683952571</v>
      </c>
      <c r="Q21" s="199">
        <f t="shared" si="3"/>
        <v>19244</v>
      </c>
      <c r="R21" s="198">
        <f t="shared" si="4"/>
        <v>7.2541031921721677E-2</v>
      </c>
      <c r="S21" s="199">
        <f t="shared" si="5"/>
        <v>11076</v>
      </c>
      <c r="T21" s="198">
        <f t="shared" si="6"/>
        <v>8.5691430246333189E-2</v>
      </c>
      <c r="U21" s="199">
        <f t="shared" si="7"/>
        <v>14033</v>
      </c>
      <c r="V21" s="198">
        <f t="shared" si="8"/>
        <v>7.3995331702241263E-2</v>
      </c>
      <c r="W21" s="199">
        <f t="shared" si="9"/>
        <v>13156</v>
      </c>
      <c r="X21" s="198">
        <f t="shared" si="10"/>
        <v>9.9554335929112669E-2</v>
      </c>
      <c r="Y21" s="199">
        <f t="shared" si="11"/>
        <v>19010</v>
      </c>
      <c r="Z21" s="198">
        <v>0.1195391988389263</v>
      </c>
      <c r="AA21" s="199">
        <v>23721</v>
      </c>
    </row>
    <row r="22" spans="2:27">
      <c r="B22" s="169" t="s">
        <v>101</v>
      </c>
      <c r="D22" s="42">
        <v>35054</v>
      </c>
      <c r="E22" s="112">
        <v>35294</v>
      </c>
      <c r="F22" s="112">
        <v>37047</v>
      </c>
      <c r="G22" s="112">
        <v>37762</v>
      </c>
      <c r="H22" s="112">
        <v>40484</v>
      </c>
      <c r="I22" s="112">
        <v>44630</v>
      </c>
      <c r="J22" s="112">
        <v>50287</v>
      </c>
      <c r="K22" s="112">
        <v>51402</v>
      </c>
      <c r="L22" s="197"/>
      <c r="M22" s="8"/>
      <c r="N22" s="198">
        <f t="shared" si="0"/>
        <v>6.8465795629599757E-3</v>
      </c>
      <c r="O22" s="199">
        <f t="shared" si="1"/>
        <v>240</v>
      </c>
      <c r="P22" s="198">
        <f t="shared" si="2"/>
        <v>4.9668498894996249E-2</v>
      </c>
      <c r="Q22" s="199">
        <f t="shared" si="3"/>
        <v>1753</v>
      </c>
      <c r="R22" s="198">
        <f t="shared" si="4"/>
        <v>1.9299808351553427E-2</v>
      </c>
      <c r="S22" s="199">
        <f t="shared" si="5"/>
        <v>715</v>
      </c>
      <c r="T22" s="198">
        <f t="shared" si="6"/>
        <v>7.2083046448810917E-2</v>
      </c>
      <c r="U22" s="199">
        <f t="shared" si="7"/>
        <v>2722</v>
      </c>
      <c r="V22" s="198">
        <f t="shared" si="8"/>
        <v>0.1024108289694694</v>
      </c>
      <c r="W22" s="199">
        <f t="shared" si="9"/>
        <v>4146</v>
      </c>
      <c r="X22" s="198">
        <f t="shared" si="10"/>
        <v>0.12675330495182613</v>
      </c>
      <c r="Y22" s="199">
        <f t="shared" si="11"/>
        <v>5657</v>
      </c>
      <c r="Z22" s="198">
        <v>9.2938700006378827E-2</v>
      </c>
      <c r="AA22" s="199">
        <v>4371</v>
      </c>
    </row>
    <row r="23" spans="2:27">
      <c r="B23" s="169" t="s">
        <v>102</v>
      </c>
      <c r="D23" s="42">
        <v>13801</v>
      </c>
      <c r="E23" s="112">
        <v>13661</v>
      </c>
      <c r="F23" s="112">
        <v>14164</v>
      </c>
      <c r="G23" s="112">
        <v>15245</v>
      </c>
      <c r="H23" s="112">
        <v>16142</v>
      </c>
      <c r="I23" s="112">
        <v>16475</v>
      </c>
      <c r="J23" s="112">
        <v>17562</v>
      </c>
      <c r="K23" s="112">
        <v>17354</v>
      </c>
      <c r="L23" s="197"/>
      <c r="M23" s="8"/>
      <c r="N23" s="198">
        <f t="shared" si="0"/>
        <v>-1.0144192449822453E-2</v>
      </c>
      <c r="O23" s="199">
        <f t="shared" si="1"/>
        <v>-140</v>
      </c>
      <c r="P23" s="198">
        <f t="shared" si="2"/>
        <v>3.6820144938145116E-2</v>
      </c>
      <c r="Q23" s="199">
        <f t="shared" si="3"/>
        <v>503</v>
      </c>
      <c r="R23" s="198">
        <f t="shared" si="4"/>
        <v>7.6320248517367961E-2</v>
      </c>
      <c r="S23" s="199">
        <f t="shared" si="5"/>
        <v>1081</v>
      </c>
      <c r="T23" s="198">
        <f t="shared" si="6"/>
        <v>5.8838963594621152E-2</v>
      </c>
      <c r="U23" s="199">
        <f t="shared" si="7"/>
        <v>897</v>
      </c>
      <c r="V23" s="198">
        <f t="shared" si="8"/>
        <v>2.062941395118334E-2</v>
      </c>
      <c r="W23" s="199">
        <f t="shared" si="9"/>
        <v>333</v>
      </c>
      <c r="X23" s="198">
        <f t="shared" si="10"/>
        <v>6.5978755690440094E-2</v>
      </c>
      <c r="Y23" s="199">
        <f t="shared" si="11"/>
        <v>1087</v>
      </c>
      <c r="Z23" s="198">
        <v>2.3102691463554592E-3</v>
      </c>
      <c r="AA23" s="199">
        <v>40</v>
      </c>
    </row>
    <row r="24" spans="2:27">
      <c r="B24" s="169" t="s">
        <v>103</v>
      </c>
      <c r="D24" s="42">
        <v>67062</v>
      </c>
      <c r="E24" s="112">
        <v>65757</v>
      </c>
      <c r="F24" s="112">
        <v>65741</v>
      </c>
      <c r="G24" s="112">
        <v>65206</v>
      </c>
      <c r="H24" s="112">
        <v>67674</v>
      </c>
      <c r="I24" s="112">
        <v>70761</v>
      </c>
      <c r="J24" s="112">
        <v>74802</v>
      </c>
      <c r="K24" s="112">
        <v>75203</v>
      </c>
      <c r="L24" s="197"/>
      <c r="M24" s="8"/>
      <c r="N24" s="198">
        <f t="shared" si="0"/>
        <v>-1.9459604545047915E-2</v>
      </c>
      <c r="O24" s="199">
        <f t="shared" si="1"/>
        <v>-1305</v>
      </c>
      <c r="P24" s="198">
        <f t="shared" si="2"/>
        <v>-2.4332010280270211E-4</v>
      </c>
      <c r="Q24" s="199">
        <f t="shared" si="3"/>
        <v>-16</v>
      </c>
      <c r="R24" s="198">
        <f t="shared" si="4"/>
        <v>-8.137996075508469E-3</v>
      </c>
      <c r="S24" s="199">
        <f t="shared" si="5"/>
        <v>-535</v>
      </c>
      <c r="T24" s="198">
        <f t="shared" si="6"/>
        <v>3.7849277673833726E-2</v>
      </c>
      <c r="U24" s="199">
        <f t="shared" si="7"/>
        <v>2468</v>
      </c>
      <c r="V24" s="198">
        <f t="shared" si="8"/>
        <v>4.5615746076779873E-2</v>
      </c>
      <c r="W24" s="199">
        <f t="shared" si="9"/>
        <v>3087</v>
      </c>
      <c r="X24" s="198">
        <f t="shared" si="10"/>
        <v>5.710772883367965E-2</v>
      </c>
      <c r="Y24" s="199">
        <f t="shared" si="11"/>
        <v>4041</v>
      </c>
      <c r="Z24" s="198">
        <v>3.1562920084496897E-2</v>
      </c>
      <c r="AA24" s="199">
        <v>2301</v>
      </c>
    </row>
    <row r="25" spans="2:27">
      <c r="B25" s="169" t="s">
        <v>104</v>
      </c>
      <c r="D25" s="42">
        <v>8282</v>
      </c>
      <c r="E25" s="112">
        <v>7638</v>
      </c>
      <c r="F25" s="112">
        <v>8004</v>
      </c>
      <c r="G25" s="112">
        <v>8548</v>
      </c>
      <c r="H25" s="112">
        <v>9180</v>
      </c>
      <c r="I25" s="112">
        <v>9334</v>
      </c>
      <c r="J25" s="112">
        <v>9620</v>
      </c>
      <c r="K25" s="112">
        <v>9732</v>
      </c>
      <c r="L25" s="197"/>
      <c r="M25" s="8"/>
      <c r="N25" s="198">
        <f t="shared" si="0"/>
        <v>-7.7758995411736254E-2</v>
      </c>
      <c r="O25" s="199">
        <f t="shared" si="1"/>
        <v>-644</v>
      </c>
      <c r="P25" s="198">
        <f t="shared" si="2"/>
        <v>4.7918303220738423E-2</v>
      </c>
      <c r="Q25" s="199">
        <f t="shared" si="3"/>
        <v>366</v>
      </c>
      <c r="R25" s="198">
        <f t="shared" si="4"/>
        <v>6.7966016991504175E-2</v>
      </c>
      <c r="S25" s="199">
        <f t="shared" si="5"/>
        <v>544</v>
      </c>
      <c r="T25" s="198">
        <f t="shared" si="6"/>
        <v>7.3935423490875118E-2</v>
      </c>
      <c r="U25" s="199">
        <f t="shared" si="7"/>
        <v>632</v>
      </c>
      <c r="V25" s="198">
        <f t="shared" si="8"/>
        <v>1.6775599128540319E-2</v>
      </c>
      <c r="W25" s="199">
        <f t="shared" si="9"/>
        <v>154</v>
      </c>
      <c r="X25" s="198">
        <f t="shared" si="10"/>
        <v>3.0640668523676862E-2</v>
      </c>
      <c r="Y25" s="199">
        <f t="shared" si="11"/>
        <v>286</v>
      </c>
      <c r="Z25" s="198">
        <v>4.4542234624879162E-2</v>
      </c>
      <c r="AA25" s="199">
        <v>415</v>
      </c>
    </row>
    <row r="26" spans="2:27">
      <c r="B26" s="169" t="s">
        <v>105</v>
      </c>
      <c r="D26" s="42">
        <v>1260</v>
      </c>
      <c r="E26" s="112">
        <v>1256</v>
      </c>
      <c r="F26" s="112">
        <v>1324</v>
      </c>
      <c r="G26" s="112">
        <v>1429</v>
      </c>
      <c r="H26" s="112">
        <v>1509</v>
      </c>
      <c r="I26" s="112">
        <v>1605</v>
      </c>
      <c r="J26" s="112">
        <v>1681</v>
      </c>
      <c r="K26" s="112">
        <v>1672</v>
      </c>
      <c r="L26" s="197"/>
      <c r="M26" s="8"/>
      <c r="N26" s="198">
        <f t="shared" si="0"/>
        <v>-3.1746031746031633E-3</v>
      </c>
      <c r="O26" s="199">
        <f t="shared" si="1"/>
        <v>-4</v>
      </c>
      <c r="P26" s="198">
        <f t="shared" si="2"/>
        <v>5.4140127388535131E-2</v>
      </c>
      <c r="Q26" s="199">
        <f t="shared" si="3"/>
        <v>68</v>
      </c>
      <c r="R26" s="198">
        <f t="shared" si="4"/>
        <v>7.9305135951661665E-2</v>
      </c>
      <c r="S26" s="199">
        <f t="shared" si="5"/>
        <v>105</v>
      </c>
      <c r="T26" s="198">
        <f t="shared" si="6"/>
        <v>5.5983205038488526E-2</v>
      </c>
      <c r="U26" s="199">
        <f t="shared" si="7"/>
        <v>80</v>
      </c>
      <c r="V26" s="198">
        <f t="shared" si="8"/>
        <v>6.3618290258449228E-2</v>
      </c>
      <c r="W26" s="199">
        <f t="shared" si="9"/>
        <v>96</v>
      </c>
      <c r="X26" s="198">
        <f t="shared" si="10"/>
        <v>4.735202492211843E-2</v>
      </c>
      <c r="Y26" s="199">
        <f t="shared" si="11"/>
        <v>76</v>
      </c>
      <c r="Z26" s="198">
        <v>3.529411764705892E-2</v>
      </c>
      <c r="AA26" s="199">
        <v>57</v>
      </c>
    </row>
    <row r="27" spans="2:27">
      <c r="B27" s="169" t="s">
        <v>106</v>
      </c>
      <c r="D27" s="42">
        <v>1646</v>
      </c>
      <c r="E27" s="112">
        <v>1543</v>
      </c>
      <c r="F27" s="112">
        <v>1675</v>
      </c>
      <c r="G27" s="112">
        <v>1759</v>
      </c>
      <c r="H27" s="112">
        <v>1898</v>
      </c>
      <c r="I27" s="112">
        <v>2074</v>
      </c>
      <c r="J27" s="112">
        <v>2235</v>
      </c>
      <c r="K27" s="112">
        <v>2431</v>
      </c>
      <c r="L27" s="197"/>
      <c r="M27" s="8"/>
      <c r="N27" s="198">
        <f t="shared" si="0"/>
        <v>-6.2575941676792257E-2</v>
      </c>
      <c r="O27" s="199">
        <f t="shared" si="1"/>
        <v>-103</v>
      </c>
      <c r="P27" s="198">
        <f t="shared" si="2"/>
        <v>8.5547634478289059E-2</v>
      </c>
      <c r="Q27" s="199">
        <f t="shared" si="3"/>
        <v>132</v>
      </c>
      <c r="R27" s="198">
        <f t="shared" si="4"/>
        <v>5.0149253731343268E-2</v>
      </c>
      <c r="S27" s="199">
        <f t="shared" si="5"/>
        <v>84</v>
      </c>
      <c r="T27" s="198">
        <f t="shared" si="6"/>
        <v>7.9022171688459375E-2</v>
      </c>
      <c r="U27" s="199">
        <f t="shared" si="7"/>
        <v>139</v>
      </c>
      <c r="V27" s="198">
        <f t="shared" si="8"/>
        <v>9.2729188619599556E-2</v>
      </c>
      <c r="W27" s="199">
        <f t="shared" si="9"/>
        <v>176</v>
      </c>
      <c r="X27" s="198">
        <f t="shared" si="10"/>
        <v>7.7627772420443497E-2</v>
      </c>
      <c r="Y27" s="199">
        <f t="shared" si="11"/>
        <v>161</v>
      </c>
      <c r="Z27" s="198">
        <v>0.1156493804497476</v>
      </c>
      <c r="AA27" s="199">
        <v>252</v>
      </c>
    </row>
    <row r="28" spans="2:27">
      <c r="B28" s="31" t="s">
        <v>49</v>
      </c>
      <c r="D28" s="63">
        <v>1115183</v>
      </c>
      <c r="E28" s="63">
        <v>1124230</v>
      </c>
      <c r="F28" s="63">
        <v>1222142</v>
      </c>
      <c r="G28" s="63">
        <v>1313437</v>
      </c>
      <c r="H28" s="63">
        <v>1411866</v>
      </c>
      <c r="I28" s="63">
        <v>1518424</v>
      </c>
      <c r="J28" s="63">
        <v>1677042</v>
      </c>
      <c r="K28" s="63">
        <v>1741857</v>
      </c>
      <c r="L28" s="64"/>
      <c r="M28" s="11"/>
      <c r="N28" s="200">
        <f t="shared" si="0"/>
        <v>8.1125698652149136E-3</v>
      </c>
      <c r="O28" s="62">
        <f t="shared" si="1"/>
        <v>9047</v>
      </c>
      <c r="P28" s="200">
        <f t="shared" si="2"/>
        <v>8.7092498865890322E-2</v>
      </c>
      <c r="Q28" s="62">
        <f t="shared" si="3"/>
        <v>97912</v>
      </c>
      <c r="R28" s="200">
        <f t="shared" si="4"/>
        <v>7.4700812180581222E-2</v>
      </c>
      <c r="S28" s="62">
        <f t="shared" si="5"/>
        <v>91295</v>
      </c>
      <c r="T28" s="200">
        <f t="shared" si="6"/>
        <v>7.4940023769697328E-2</v>
      </c>
      <c r="U28" s="62">
        <f t="shared" si="7"/>
        <v>98429</v>
      </c>
      <c r="V28" s="200">
        <f t="shared" si="8"/>
        <v>7.5473168133519675E-2</v>
      </c>
      <c r="W28" s="62">
        <f t="shared" si="9"/>
        <v>106558</v>
      </c>
      <c r="X28" s="200">
        <f t="shared" si="10"/>
        <v>0.10446225823617117</v>
      </c>
      <c r="Y28" s="62">
        <f t="shared" si="11"/>
        <v>158618</v>
      </c>
      <c r="Z28" s="200">
        <v>0.11241201197058689</v>
      </c>
      <c r="AA28" s="62">
        <v>176019</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94C94AFA-CCA4-4B7D-A292-24B3F6AB218D}">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
              <xm:f>EVO_resolPIA!$D$28:$K$28</xm:f>
              <xm:sqref>L28</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343</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81" t="s">
        <v>82</v>
      </c>
      <c r="F11" s="182" t="s">
        <v>82</v>
      </c>
      <c r="G11" s="181" t="s">
        <v>82</v>
      </c>
      <c r="H11" s="182" t="s">
        <v>82</v>
      </c>
    </row>
    <row r="12" spans="1:9">
      <c r="B12" s="111" t="s">
        <v>89</v>
      </c>
      <c r="C12" s="183" t="s">
        <v>82</v>
      </c>
      <c r="D12" s="184" t="s">
        <v>82</v>
      </c>
      <c r="E12" s="183" t="s">
        <v>82</v>
      </c>
      <c r="F12" s="184" t="s">
        <v>82</v>
      </c>
      <c r="G12" s="183" t="s">
        <v>82</v>
      </c>
      <c r="H12" s="184" t="s">
        <v>82</v>
      </c>
    </row>
    <row r="13" spans="1:9">
      <c r="B13" s="111" t="s">
        <v>90</v>
      </c>
      <c r="C13" s="179">
        <v>173.43</v>
      </c>
      <c r="D13" s="125">
        <v>0.17</v>
      </c>
      <c r="E13" s="179">
        <v>265.62</v>
      </c>
      <c r="F13" s="125">
        <v>0.22</v>
      </c>
      <c r="G13" s="179">
        <v>412.46</v>
      </c>
      <c r="H13" s="125">
        <v>0.23</v>
      </c>
    </row>
    <row r="14" spans="1:9">
      <c r="B14" s="111" t="s">
        <v>91</v>
      </c>
      <c r="C14" s="183" t="s">
        <v>82</v>
      </c>
      <c r="D14" s="184" t="s">
        <v>82</v>
      </c>
      <c r="E14" s="183" t="s">
        <v>82</v>
      </c>
      <c r="F14" s="184" t="s">
        <v>82</v>
      </c>
      <c r="G14" s="183" t="s">
        <v>82</v>
      </c>
      <c r="H14" s="184" t="s">
        <v>82</v>
      </c>
    </row>
    <row r="15" spans="1:9">
      <c r="B15" s="111" t="s">
        <v>92</v>
      </c>
      <c r="C15" s="179">
        <v>262.11</v>
      </c>
      <c r="D15" s="125">
        <v>0.35</v>
      </c>
      <c r="E15" s="179">
        <v>376.62</v>
      </c>
      <c r="F15" s="125">
        <v>0.31</v>
      </c>
      <c r="G15" s="179">
        <v>608.72</v>
      </c>
      <c r="H15" s="125">
        <v>0.31</v>
      </c>
    </row>
    <row r="16" spans="1:9">
      <c r="B16" s="111" t="s">
        <v>93</v>
      </c>
      <c r="C16" s="183" t="s">
        <v>82</v>
      </c>
      <c r="D16" s="184" t="s">
        <v>82</v>
      </c>
      <c r="E16" s="183" t="s">
        <v>82</v>
      </c>
      <c r="F16" s="184" t="s">
        <v>82</v>
      </c>
      <c r="G16" s="183" t="s">
        <v>82</v>
      </c>
      <c r="H16" s="184" t="s">
        <v>82</v>
      </c>
    </row>
    <row r="17" spans="2:8">
      <c r="B17" s="111" t="s">
        <v>94</v>
      </c>
      <c r="C17" s="179">
        <v>237.47</v>
      </c>
      <c r="D17" s="125">
        <v>0.47</v>
      </c>
      <c r="E17" s="179">
        <v>397.76</v>
      </c>
      <c r="F17" s="125">
        <v>0.52</v>
      </c>
      <c r="G17" s="179">
        <v>621.46</v>
      </c>
      <c r="H17" s="125">
        <v>0.44</v>
      </c>
    </row>
    <row r="18" spans="2:8">
      <c r="B18" s="111" t="s">
        <v>95</v>
      </c>
      <c r="C18" s="179">
        <v>157.56</v>
      </c>
      <c r="D18" s="125">
        <v>0.45</v>
      </c>
      <c r="E18" s="179">
        <v>255</v>
      </c>
      <c r="F18" s="125">
        <v>0.49</v>
      </c>
      <c r="G18" s="179">
        <v>414.88</v>
      </c>
      <c r="H18" s="125">
        <v>0.56000000000000005</v>
      </c>
    </row>
    <row r="19" spans="2:8">
      <c r="B19" s="111" t="s">
        <v>96</v>
      </c>
      <c r="C19" s="179">
        <v>219.23</v>
      </c>
      <c r="D19" s="125">
        <v>0.15</v>
      </c>
      <c r="E19" s="179">
        <v>295.20999999999998</v>
      </c>
      <c r="F19" s="125">
        <v>0.2</v>
      </c>
      <c r="G19" s="179">
        <v>520.76</v>
      </c>
      <c r="H19" s="125">
        <v>0.18</v>
      </c>
    </row>
    <row r="20" spans="2:8">
      <c r="B20" s="111" t="s">
        <v>97</v>
      </c>
      <c r="C20" s="179">
        <v>295.89999999999998</v>
      </c>
      <c r="D20" s="125">
        <v>0.12</v>
      </c>
      <c r="E20" s="179">
        <v>502.1</v>
      </c>
      <c r="F20" s="125">
        <v>0.21</v>
      </c>
      <c r="G20" s="179">
        <v>857.32</v>
      </c>
      <c r="H20" s="125">
        <v>0.19</v>
      </c>
    </row>
    <row r="21" spans="2:8">
      <c r="B21" s="111" t="s">
        <v>98</v>
      </c>
      <c r="C21" s="179">
        <v>196.91</v>
      </c>
      <c r="D21" s="125">
        <v>0.35</v>
      </c>
      <c r="E21" s="179">
        <v>337.12</v>
      </c>
      <c r="F21" s="125">
        <v>0.28999999999999998</v>
      </c>
      <c r="G21" s="179">
        <v>598.04999999999995</v>
      </c>
      <c r="H21" s="125">
        <v>0.27</v>
      </c>
    </row>
    <row r="22" spans="2:8">
      <c r="B22" s="111" t="s">
        <v>99</v>
      </c>
      <c r="C22" s="179">
        <v>219.47</v>
      </c>
      <c r="D22" s="125">
        <v>0.43</v>
      </c>
      <c r="E22" s="179">
        <v>303.06</v>
      </c>
      <c r="F22" s="125">
        <v>0.42</v>
      </c>
      <c r="G22" s="179">
        <v>486.15</v>
      </c>
      <c r="H22" s="125">
        <v>0.42</v>
      </c>
    </row>
    <row r="23" spans="2:8">
      <c r="B23" s="111" t="s">
        <v>100</v>
      </c>
      <c r="C23" s="179">
        <v>305.98</v>
      </c>
      <c r="D23" s="125">
        <v>7.0000000000000007E-2</v>
      </c>
      <c r="E23" s="179">
        <v>326.62</v>
      </c>
      <c r="F23" s="125">
        <v>0.14000000000000001</v>
      </c>
      <c r="G23" s="179">
        <v>473.47</v>
      </c>
      <c r="H23" s="125">
        <v>0.25</v>
      </c>
    </row>
    <row r="24" spans="2:8">
      <c r="B24" s="111" t="s">
        <v>101</v>
      </c>
      <c r="C24" s="179">
        <v>147</v>
      </c>
      <c r="D24" s="125">
        <v>7.0000000000000007E-2</v>
      </c>
      <c r="E24" s="183" t="s">
        <v>82</v>
      </c>
      <c r="F24" s="184" t="s">
        <v>82</v>
      </c>
      <c r="G24" s="183" t="s">
        <v>82</v>
      </c>
      <c r="H24" s="184" t="s">
        <v>82</v>
      </c>
    </row>
    <row r="25" spans="2:8">
      <c r="B25" s="111" t="s">
        <v>102</v>
      </c>
      <c r="C25" s="179">
        <v>231</v>
      </c>
      <c r="D25" s="125">
        <v>0.23</v>
      </c>
      <c r="E25" s="179">
        <v>502.4</v>
      </c>
      <c r="F25" s="125">
        <v>0.27</v>
      </c>
      <c r="G25" s="179">
        <v>564.51</v>
      </c>
      <c r="H25" s="125">
        <v>0.24</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0">
        <v>282.14999999999998</v>
      </c>
      <c r="D29" s="126">
        <v>0</v>
      </c>
      <c r="E29" s="180">
        <v>291.05</v>
      </c>
      <c r="F29" s="126">
        <v>0.1</v>
      </c>
      <c r="G29" s="185" t="s">
        <v>82</v>
      </c>
      <c r="H29" s="186" t="s">
        <v>82</v>
      </c>
    </row>
    <row r="30" spans="2:8" ht="8" customHeight="1"/>
    <row r="31" spans="2:8">
      <c r="B31" s="119" t="s">
        <v>49</v>
      </c>
      <c r="C31" s="103">
        <v>245.25</v>
      </c>
      <c r="D31" s="137">
        <v>0.34</v>
      </c>
      <c r="E31" s="103">
        <v>384.84</v>
      </c>
      <c r="F31" s="137">
        <v>0.36</v>
      </c>
      <c r="G31" s="103">
        <v>614.16999999999996</v>
      </c>
      <c r="H31" s="137">
        <v>0.34</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344</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114.98</v>
      </c>
      <c r="D11" s="124">
        <v>1.17</v>
      </c>
      <c r="E11" s="178">
        <v>427.32</v>
      </c>
      <c r="F11" s="124">
        <v>0.54</v>
      </c>
      <c r="G11" s="178">
        <v>435.41</v>
      </c>
      <c r="H11" s="124">
        <v>0.62</v>
      </c>
    </row>
    <row r="12" spans="1:9">
      <c r="B12" s="111" t="s">
        <v>89</v>
      </c>
      <c r="C12" s="179">
        <v>218.13</v>
      </c>
      <c r="D12" s="125">
        <v>0.47</v>
      </c>
      <c r="E12" s="179">
        <v>406.42</v>
      </c>
      <c r="F12" s="125">
        <v>0.61</v>
      </c>
      <c r="G12" s="179">
        <v>467.16</v>
      </c>
      <c r="H12" s="125">
        <v>0.43</v>
      </c>
    </row>
    <row r="13" spans="1:9">
      <c r="B13" s="111" t="s">
        <v>90</v>
      </c>
      <c r="C13" s="179">
        <v>344.67</v>
      </c>
      <c r="D13" s="125">
        <v>0.37</v>
      </c>
      <c r="E13" s="179">
        <v>389.25</v>
      </c>
      <c r="F13" s="125">
        <v>0.4</v>
      </c>
      <c r="G13" s="179">
        <v>427.16</v>
      </c>
      <c r="H13" s="125">
        <v>0.44</v>
      </c>
    </row>
    <row r="14" spans="1:9">
      <c r="B14" s="111" t="s">
        <v>91</v>
      </c>
      <c r="C14" s="179">
        <v>553.94000000000005</v>
      </c>
      <c r="D14" s="125">
        <v>0</v>
      </c>
      <c r="E14" s="179">
        <v>572.72</v>
      </c>
      <c r="F14" s="125">
        <v>0.23</v>
      </c>
      <c r="G14" s="179">
        <v>509.98</v>
      </c>
      <c r="H14" s="125">
        <v>0.36</v>
      </c>
    </row>
    <row r="15" spans="1:9">
      <c r="B15" s="111" t="s">
        <v>92</v>
      </c>
      <c r="C15" s="179">
        <v>493.13</v>
      </c>
      <c r="D15" s="125">
        <v>0.42</v>
      </c>
      <c r="E15" s="179">
        <v>596.5</v>
      </c>
      <c r="F15" s="125">
        <v>0.39</v>
      </c>
      <c r="G15" s="179">
        <v>599.37</v>
      </c>
      <c r="H15" s="125">
        <v>0.36</v>
      </c>
    </row>
    <row r="16" spans="1:9">
      <c r="B16" s="111" t="s">
        <v>93</v>
      </c>
      <c r="C16" s="179">
        <v>667.84</v>
      </c>
      <c r="D16" s="125">
        <v>0.24</v>
      </c>
      <c r="E16" s="179">
        <v>517.16</v>
      </c>
      <c r="F16" s="125">
        <v>0.49</v>
      </c>
      <c r="G16" s="179">
        <v>522.19000000000005</v>
      </c>
      <c r="H16" s="125">
        <v>0.47</v>
      </c>
    </row>
    <row r="17" spans="2:8">
      <c r="B17" s="111" t="s">
        <v>94</v>
      </c>
      <c r="C17" s="183" t="s">
        <v>82</v>
      </c>
      <c r="D17" s="184" t="s">
        <v>82</v>
      </c>
      <c r="E17" s="179">
        <v>384.37</v>
      </c>
      <c r="F17" s="125">
        <v>0.56999999999999995</v>
      </c>
      <c r="G17" s="179">
        <v>533.88</v>
      </c>
      <c r="H17" s="125">
        <v>0.52</v>
      </c>
    </row>
    <row r="18" spans="2:8">
      <c r="B18" s="111" t="s">
        <v>95</v>
      </c>
      <c r="C18" s="179">
        <v>245.75</v>
      </c>
      <c r="D18" s="125">
        <v>0.4</v>
      </c>
      <c r="E18" s="179">
        <v>402.61</v>
      </c>
      <c r="F18" s="125">
        <v>0.59</v>
      </c>
      <c r="G18" s="179">
        <v>385.69</v>
      </c>
      <c r="H18" s="125">
        <v>0.59</v>
      </c>
    </row>
    <row r="19" spans="2:8">
      <c r="B19" s="111" t="s">
        <v>96</v>
      </c>
      <c r="C19" s="179">
        <v>569.44000000000005</v>
      </c>
      <c r="D19" s="125">
        <v>0.43</v>
      </c>
      <c r="E19" s="179">
        <v>683.79</v>
      </c>
      <c r="F19" s="125">
        <v>0.46</v>
      </c>
      <c r="G19" s="179">
        <v>668.18</v>
      </c>
      <c r="H19" s="125">
        <v>0.46</v>
      </c>
    </row>
    <row r="20" spans="2:8">
      <c r="B20" s="111" t="s">
        <v>97</v>
      </c>
      <c r="C20" s="179">
        <v>1460.97</v>
      </c>
      <c r="D20" s="125">
        <v>0.34</v>
      </c>
      <c r="E20" s="179">
        <v>965.72</v>
      </c>
      <c r="F20" s="125">
        <v>0.4</v>
      </c>
      <c r="G20" s="179">
        <v>915.83</v>
      </c>
      <c r="H20" s="125">
        <v>0.39</v>
      </c>
    </row>
    <row r="21" spans="2:8">
      <c r="B21" s="111" t="s">
        <v>98</v>
      </c>
      <c r="C21" s="179">
        <v>200</v>
      </c>
      <c r="D21" s="125">
        <v>0</v>
      </c>
      <c r="E21" s="179">
        <v>383.76</v>
      </c>
      <c r="F21" s="125">
        <v>0.53</v>
      </c>
      <c r="G21" s="179">
        <v>454.38</v>
      </c>
      <c r="H21" s="125">
        <v>0.48</v>
      </c>
    </row>
    <row r="22" spans="2:8">
      <c r="B22" s="111" t="s">
        <v>99</v>
      </c>
      <c r="C22" s="179">
        <v>288.77</v>
      </c>
      <c r="D22" s="125">
        <v>0.39</v>
      </c>
      <c r="E22" s="179">
        <v>405.53</v>
      </c>
      <c r="F22" s="125">
        <v>0.45</v>
      </c>
      <c r="G22" s="179">
        <v>414.68</v>
      </c>
      <c r="H22" s="125">
        <v>0.41</v>
      </c>
    </row>
    <row r="23" spans="2:8">
      <c r="B23" s="111" t="s">
        <v>100</v>
      </c>
      <c r="C23" s="179">
        <v>509.99</v>
      </c>
      <c r="D23" s="125">
        <v>0.36</v>
      </c>
      <c r="E23" s="179">
        <v>612.22</v>
      </c>
      <c r="F23" s="125">
        <v>0.24</v>
      </c>
      <c r="G23" s="179">
        <v>605.65</v>
      </c>
      <c r="H23" s="125">
        <v>0.24</v>
      </c>
    </row>
    <row r="24" spans="2:8">
      <c r="B24" s="111" t="s">
        <v>101</v>
      </c>
      <c r="C24" s="183" t="s">
        <v>82</v>
      </c>
      <c r="D24" s="184" t="s">
        <v>82</v>
      </c>
      <c r="E24" s="179">
        <v>394.34</v>
      </c>
      <c r="F24" s="125">
        <v>0.59</v>
      </c>
      <c r="G24" s="179">
        <v>400.87</v>
      </c>
      <c r="H24" s="125">
        <v>0.56999999999999995</v>
      </c>
    </row>
    <row r="25" spans="2:8">
      <c r="B25" s="111" t="s">
        <v>102</v>
      </c>
      <c r="C25" s="179">
        <v>1319.25</v>
      </c>
      <c r="D25" s="125">
        <v>0.37</v>
      </c>
      <c r="E25" s="179">
        <v>908.54</v>
      </c>
      <c r="F25" s="125">
        <v>0.64</v>
      </c>
      <c r="G25" s="179">
        <v>923.95</v>
      </c>
      <c r="H25" s="125">
        <v>0.59</v>
      </c>
    </row>
    <row r="26" spans="2:8">
      <c r="B26" s="111" t="s">
        <v>103</v>
      </c>
      <c r="C26" s="179">
        <v>303.81</v>
      </c>
      <c r="D26" s="125">
        <v>0.45</v>
      </c>
      <c r="E26" s="179">
        <v>624.42999999999995</v>
      </c>
      <c r="F26" s="125">
        <v>0.35</v>
      </c>
      <c r="G26" s="179">
        <v>671.98</v>
      </c>
      <c r="H26" s="125">
        <v>0.35</v>
      </c>
    </row>
    <row r="27" spans="2:8">
      <c r="B27" s="111" t="s">
        <v>104</v>
      </c>
      <c r="C27" s="179">
        <v>707.18</v>
      </c>
      <c r="D27" s="125">
        <v>0.11</v>
      </c>
      <c r="E27" s="179">
        <v>719.54</v>
      </c>
      <c r="F27" s="125">
        <v>0.13</v>
      </c>
      <c r="G27" s="179">
        <v>716</v>
      </c>
      <c r="H27" s="125">
        <v>0.14000000000000001</v>
      </c>
    </row>
    <row r="28" spans="2:8">
      <c r="B28" s="111" t="s">
        <v>105</v>
      </c>
      <c r="C28" s="183" t="s">
        <v>82</v>
      </c>
      <c r="D28" s="184" t="s">
        <v>82</v>
      </c>
      <c r="E28" s="183" t="s">
        <v>82</v>
      </c>
      <c r="F28" s="184" t="s">
        <v>82</v>
      </c>
      <c r="G28" s="183" t="s">
        <v>82</v>
      </c>
      <c r="H28" s="184" t="s">
        <v>82</v>
      </c>
    </row>
    <row r="29" spans="2:8">
      <c r="B29" s="115" t="s">
        <v>106</v>
      </c>
      <c r="C29" s="185" t="s">
        <v>82</v>
      </c>
      <c r="D29" s="186" t="s">
        <v>82</v>
      </c>
      <c r="E29" s="180">
        <v>458.1</v>
      </c>
      <c r="F29" s="126">
        <v>0.66</v>
      </c>
      <c r="G29" s="180">
        <v>448.35</v>
      </c>
      <c r="H29" s="126">
        <v>0</v>
      </c>
    </row>
    <row r="30" spans="2:8" ht="8" customHeight="1"/>
    <row r="31" spans="2:8">
      <c r="B31" s="119" t="s">
        <v>49</v>
      </c>
      <c r="C31" s="103">
        <v>398.82</v>
      </c>
      <c r="D31" s="137">
        <v>1.07</v>
      </c>
      <c r="E31" s="103">
        <v>541.83000000000004</v>
      </c>
      <c r="F31" s="137">
        <v>0.56000000000000005</v>
      </c>
      <c r="G31" s="103">
        <v>555.38</v>
      </c>
      <c r="H31" s="137">
        <v>0.49</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345</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281.38</v>
      </c>
      <c r="D11" s="124">
        <v>0.5</v>
      </c>
      <c r="E11" s="178">
        <v>254.29</v>
      </c>
      <c r="F11" s="124">
        <v>0.67</v>
      </c>
      <c r="G11" s="178">
        <v>374.17</v>
      </c>
      <c r="H11" s="124">
        <v>0.76</v>
      </c>
    </row>
    <row r="12" spans="1:9">
      <c r="B12" s="111" t="s">
        <v>89</v>
      </c>
      <c r="C12" s="179">
        <v>221.71</v>
      </c>
      <c r="D12" s="125">
        <v>0.42</v>
      </c>
      <c r="E12" s="179">
        <v>192.07</v>
      </c>
      <c r="F12" s="125">
        <v>0.49</v>
      </c>
      <c r="G12" s="179">
        <v>317.02</v>
      </c>
      <c r="H12" s="125">
        <v>0.25</v>
      </c>
    </row>
    <row r="13" spans="1:9">
      <c r="B13" s="111" t="s">
        <v>90</v>
      </c>
      <c r="C13" s="179">
        <v>213.2</v>
      </c>
      <c r="D13" s="125">
        <v>0.2</v>
      </c>
      <c r="E13" s="179">
        <v>302.27999999999997</v>
      </c>
      <c r="F13" s="125">
        <v>0.12</v>
      </c>
      <c r="G13" s="179">
        <v>475.14</v>
      </c>
      <c r="H13" s="125">
        <v>0.14000000000000001</v>
      </c>
    </row>
    <row r="14" spans="1:9">
      <c r="B14" s="111" t="s">
        <v>91</v>
      </c>
      <c r="C14" s="179">
        <v>239.22</v>
      </c>
      <c r="D14" s="125">
        <v>0.6</v>
      </c>
      <c r="E14" s="179">
        <v>272.47000000000003</v>
      </c>
      <c r="F14" s="125">
        <v>0.49</v>
      </c>
      <c r="G14" s="179">
        <v>344.58</v>
      </c>
      <c r="H14" s="125">
        <v>0.73</v>
      </c>
    </row>
    <row r="15" spans="1:9">
      <c r="B15" s="111" t="s">
        <v>92</v>
      </c>
      <c r="C15" s="179">
        <v>363.2</v>
      </c>
      <c r="D15" s="125">
        <v>0.39</v>
      </c>
      <c r="E15" s="179">
        <v>367.54</v>
      </c>
      <c r="F15" s="125">
        <v>0.36</v>
      </c>
      <c r="G15" s="179">
        <v>597.94000000000005</v>
      </c>
      <c r="H15" s="125">
        <v>0.34</v>
      </c>
    </row>
    <row r="16" spans="1:9">
      <c r="B16" s="111" t="s">
        <v>93</v>
      </c>
      <c r="C16" s="179">
        <v>402.25</v>
      </c>
      <c r="D16" s="125">
        <v>0</v>
      </c>
      <c r="E16" s="179">
        <v>298.36</v>
      </c>
      <c r="F16" s="125">
        <v>0.43</v>
      </c>
      <c r="G16" s="183" t="s">
        <v>82</v>
      </c>
      <c r="H16" s="184" t="s">
        <v>82</v>
      </c>
    </row>
    <row r="17" spans="2:8">
      <c r="B17" s="111" t="s">
        <v>94</v>
      </c>
      <c r="C17" s="179">
        <v>235.76</v>
      </c>
      <c r="D17" s="125">
        <v>0.49</v>
      </c>
      <c r="E17" s="179">
        <v>503.21</v>
      </c>
      <c r="F17" s="125">
        <v>0.56999999999999995</v>
      </c>
      <c r="G17" s="179">
        <v>681.48</v>
      </c>
      <c r="H17" s="125">
        <v>0.5</v>
      </c>
    </row>
    <row r="18" spans="2:8">
      <c r="B18" s="111" t="s">
        <v>95</v>
      </c>
      <c r="C18" s="179">
        <v>204.11</v>
      </c>
      <c r="D18" s="125">
        <v>0.59</v>
      </c>
      <c r="E18" s="179">
        <v>236.76</v>
      </c>
      <c r="F18" s="125">
        <v>0.48</v>
      </c>
      <c r="G18" s="179">
        <v>263.83</v>
      </c>
      <c r="H18" s="125">
        <v>0.44</v>
      </c>
    </row>
    <row r="19" spans="2:8">
      <c r="B19" s="111" t="s">
        <v>96</v>
      </c>
      <c r="C19" s="179">
        <v>415.24</v>
      </c>
      <c r="D19" s="125">
        <v>0.14000000000000001</v>
      </c>
      <c r="E19" s="179">
        <v>418.27</v>
      </c>
      <c r="F19" s="125">
        <v>0.12</v>
      </c>
      <c r="G19" s="179">
        <v>414.6</v>
      </c>
      <c r="H19" s="125">
        <v>0.13</v>
      </c>
    </row>
    <row r="20" spans="2:8">
      <c r="B20" s="111" t="s">
        <v>97</v>
      </c>
      <c r="C20" s="179">
        <v>455.73</v>
      </c>
      <c r="D20" s="125">
        <v>0.49</v>
      </c>
      <c r="E20" s="179">
        <v>490.92</v>
      </c>
      <c r="F20" s="125">
        <v>0.41</v>
      </c>
      <c r="G20" s="179">
        <v>676.71</v>
      </c>
      <c r="H20" s="125">
        <v>0.27</v>
      </c>
    </row>
    <row r="21" spans="2:8">
      <c r="B21" s="111" t="s">
        <v>98</v>
      </c>
      <c r="C21" s="179">
        <v>300.12</v>
      </c>
      <c r="D21" s="125">
        <v>0.36</v>
      </c>
      <c r="E21" s="179">
        <v>335.79</v>
      </c>
      <c r="F21" s="125">
        <v>0.34</v>
      </c>
      <c r="G21" s="179">
        <v>354.79</v>
      </c>
      <c r="H21" s="125">
        <v>0.37</v>
      </c>
    </row>
    <row r="22" spans="2:8">
      <c r="B22" s="111" t="s">
        <v>99</v>
      </c>
      <c r="C22" s="179">
        <v>224.01</v>
      </c>
      <c r="D22" s="125">
        <v>0.42</v>
      </c>
      <c r="E22" s="179">
        <v>230.71</v>
      </c>
      <c r="F22" s="125">
        <v>0.42</v>
      </c>
      <c r="G22" s="179">
        <v>352.24</v>
      </c>
      <c r="H22" s="125">
        <v>0.43</v>
      </c>
    </row>
    <row r="23" spans="2:8">
      <c r="B23" s="111" t="s">
        <v>100</v>
      </c>
      <c r="C23" s="179">
        <v>320.98</v>
      </c>
      <c r="D23" s="125">
        <v>0.13</v>
      </c>
      <c r="E23" s="179">
        <v>335.97</v>
      </c>
      <c r="F23" s="125">
        <v>0.16</v>
      </c>
      <c r="G23" s="179">
        <v>459.51</v>
      </c>
      <c r="H23" s="125">
        <v>0.23</v>
      </c>
    </row>
    <row r="24" spans="2:8">
      <c r="B24" s="111" t="s">
        <v>101</v>
      </c>
      <c r="C24" s="179">
        <v>412.27</v>
      </c>
      <c r="D24" s="125">
        <v>0.17</v>
      </c>
      <c r="E24" s="179">
        <v>432.52</v>
      </c>
      <c r="F24" s="125">
        <v>0.24</v>
      </c>
      <c r="G24" s="179">
        <v>606.52</v>
      </c>
      <c r="H24" s="125">
        <v>0.27</v>
      </c>
    </row>
    <row r="25" spans="2:8">
      <c r="B25" s="111" t="s">
        <v>102</v>
      </c>
      <c r="C25" s="179">
        <v>759.94</v>
      </c>
      <c r="D25" s="125">
        <v>0.54</v>
      </c>
      <c r="E25" s="179">
        <v>697.78</v>
      </c>
      <c r="F25" s="125">
        <v>0.57999999999999996</v>
      </c>
      <c r="G25" s="179">
        <v>764.59</v>
      </c>
      <c r="H25" s="125">
        <v>0.51</v>
      </c>
    </row>
    <row r="26" spans="2:8">
      <c r="B26" s="111" t="s">
        <v>103</v>
      </c>
      <c r="C26" s="179">
        <v>300</v>
      </c>
      <c r="D26" s="125">
        <v>0</v>
      </c>
      <c r="E26" s="179">
        <v>450</v>
      </c>
      <c r="F26" s="125">
        <v>0.19</v>
      </c>
      <c r="G26" s="179">
        <v>494.67</v>
      </c>
      <c r="H26" s="125">
        <v>0.02</v>
      </c>
    </row>
    <row r="27" spans="2:8">
      <c r="B27" s="111" t="s">
        <v>104</v>
      </c>
      <c r="C27" s="179">
        <v>334.85</v>
      </c>
      <c r="D27" s="125">
        <v>0.33</v>
      </c>
      <c r="E27" s="179">
        <v>293.55</v>
      </c>
      <c r="F27" s="125">
        <v>0.28000000000000003</v>
      </c>
      <c r="G27" s="179">
        <v>593.13</v>
      </c>
      <c r="H27" s="125">
        <v>0.24</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272.11</v>
      </c>
      <c r="D31" s="137">
        <v>0.54</v>
      </c>
      <c r="E31" s="103">
        <v>369.77</v>
      </c>
      <c r="F31" s="137">
        <v>0.52</v>
      </c>
      <c r="G31" s="103">
        <v>506.93</v>
      </c>
      <c r="H31" s="137">
        <v>0.49</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346</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78">
        <v>450.35</v>
      </c>
      <c r="F11" s="124">
        <v>0.02</v>
      </c>
      <c r="G11" s="178">
        <v>824.74</v>
      </c>
      <c r="H11" s="124">
        <v>0.28999999999999998</v>
      </c>
    </row>
    <row r="12" spans="1:9">
      <c r="B12" s="111" t="s">
        <v>89</v>
      </c>
      <c r="C12" s="183" t="s">
        <v>82</v>
      </c>
      <c r="D12" s="184" t="s">
        <v>82</v>
      </c>
      <c r="E12" s="183" t="s">
        <v>82</v>
      </c>
      <c r="F12" s="184" t="s">
        <v>82</v>
      </c>
      <c r="G12" s="183" t="s">
        <v>82</v>
      </c>
      <c r="H12" s="184" t="s">
        <v>82</v>
      </c>
    </row>
    <row r="13" spans="1:9">
      <c r="B13" s="111" t="s">
        <v>90</v>
      </c>
      <c r="C13" s="179">
        <v>244.88</v>
      </c>
      <c r="D13" s="125">
        <v>0.44</v>
      </c>
      <c r="E13" s="183" t="s">
        <v>82</v>
      </c>
      <c r="F13" s="184" t="s">
        <v>82</v>
      </c>
      <c r="G13" s="183" t="s">
        <v>82</v>
      </c>
      <c r="H13" s="184" t="s">
        <v>82</v>
      </c>
    </row>
    <row r="14" spans="1:9">
      <c r="B14" s="111" t="s">
        <v>91</v>
      </c>
      <c r="C14" s="183" t="s">
        <v>82</v>
      </c>
      <c r="D14" s="184" t="s">
        <v>82</v>
      </c>
      <c r="E14" s="183" t="s">
        <v>82</v>
      </c>
      <c r="F14" s="184" t="s">
        <v>82</v>
      </c>
      <c r="G14" s="183" t="s">
        <v>82</v>
      </c>
      <c r="H14" s="184" t="s">
        <v>82</v>
      </c>
    </row>
    <row r="15" spans="1:9">
      <c r="B15" s="111" t="s">
        <v>92</v>
      </c>
      <c r="C15" s="179">
        <v>260.38</v>
      </c>
      <c r="D15" s="125">
        <v>0.36</v>
      </c>
      <c r="E15" s="179">
        <v>370.64</v>
      </c>
      <c r="F15" s="125">
        <v>0.32</v>
      </c>
      <c r="G15" s="179">
        <v>591.57000000000005</v>
      </c>
      <c r="H15" s="125">
        <v>0.34</v>
      </c>
    </row>
    <row r="16" spans="1:9">
      <c r="B16" s="111" t="s">
        <v>93</v>
      </c>
      <c r="C16" s="179">
        <v>143.08000000000001</v>
      </c>
      <c r="D16" s="125">
        <v>0.47</v>
      </c>
      <c r="E16" s="179">
        <v>176.39</v>
      </c>
      <c r="F16" s="125">
        <v>0.37</v>
      </c>
      <c r="G16" s="179">
        <v>191.01</v>
      </c>
      <c r="H16" s="125">
        <v>0.33</v>
      </c>
    </row>
    <row r="17" spans="2:8">
      <c r="B17" s="111" t="s">
        <v>94</v>
      </c>
      <c r="C17" s="179">
        <v>179.17</v>
      </c>
      <c r="D17" s="125">
        <v>0.85</v>
      </c>
      <c r="E17" s="179">
        <v>209.52</v>
      </c>
      <c r="F17" s="125">
        <v>1.07</v>
      </c>
      <c r="G17" s="179">
        <v>242.72</v>
      </c>
      <c r="H17" s="125">
        <v>0.96</v>
      </c>
    </row>
    <row r="18" spans="2:8">
      <c r="B18" s="111" t="s">
        <v>95</v>
      </c>
      <c r="C18" s="179">
        <v>136.61000000000001</v>
      </c>
      <c r="D18" s="125">
        <v>0.49</v>
      </c>
      <c r="E18" s="179">
        <v>193.16</v>
      </c>
      <c r="F18" s="125">
        <v>0.52</v>
      </c>
      <c r="G18" s="179">
        <v>222.91</v>
      </c>
      <c r="H18" s="125">
        <v>0.5</v>
      </c>
    </row>
    <row r="19" spans="2:8">
      <c r="B19" s="111" t="s">
        <v>96</v>
      </c>
      <c r="C19" s="183" t="s">
        <v>82</v>
      </c>
      <c r="D19" s="184" t="s">
        <v>82</v>
      </c>
      <c r="E19" s="183" t="s">
        <v>82</v>
      </c>
      <c r="F19" s="184" t="s">
        <v>82</v>
      </c>
      <c r="G19" s="183" t="s">
        <v>82</v>
      </c>
      <c r="H19" s="184" t="s">
        <v>82</v>
      </c>
    </row>
    <row r="20" spans="2:8">
      <c r="B20" s="111" t="s">
        <v>97</v>
      </c>
      <c r="C20" s="183" t="s">
        <v>82</v>
      </c>
      <c r="D20" s="184" t="s">
        <v>82</v>
      </c>
      <c r="E20" s="183" t="s">
        <v>82</v>
      </c>
      <c r="F20" s="184" t="s">
        <v>82</v>
      </c>
      <c r="G20" s="183" t="s">
        <v>82</v>
      </c>
      <c r="H20" s="184" t="s">
        <v>82</v>
      </c>
    </row>
    <row r="21" spans="2:8">
      <c r="B21" s="111" t="s">
        <v>98</v>
      </c>
      <c r="C21" s="183" t="s">
        <v>82</v>
      </c>
      <c r="D21" s="184" t="s">
        <v>82</v>
      </c>
      <c r="E21" s="179">
        <v>330.17</v>
      </c>
      <c r="F21" s="125">
        <v>0.41</v>
      </c>
      <c r="G21" s="179">
        <v>411.95</v>
      </c>
      <c r="H21" s="125">
        <v>0.44</v>
      </c>
    </row>
    <row r="22" spans="2:8">
      <c r="B22" s="111" t="s">
        <v>99</v>
      </c>
      <c r="C22" s="183" t="s">
        <v>82</v>
      </c>
      <c r="D22" s="184" t="s">
        <v>82</v>
      </c>
      <c r="E22" s="183" t="s">
        <v>82</v>
      </c>
      <c r="F22" s="184" t="s">
        <v>82</v>
      </c>
      <c r="G22" s="183" t="s">
        <v>82</v>
      </c>
      <c r="H22" s="184" t="s">
        <v>82</v>
      </c>
    </row>
    <row r="23" spans="2:8">
      <c r="B23" s="111" t="s">
        <v>100</v>
      </c>
      <c r="C23" s="179">
        <v>304.60000000000002</v>
      </c>
      <c r="D23" s="125">
        <v>0.1</v>
      </c>
      <c r="E23" s="179">
        <v>333.02</v>
      </c>
      <c r="F23" s="125">
        <v>0.22</v>
      </c>
      <c r="G23" s="179">
        <v>449.33</v>
      </c>
      <c r="H23" s="125">
        <v>0.33</v>
      </c>
    </row>
    <row r="24" spans="2:8">
      <c r="B24" s="111" t="s">
        <v>101</v>
      </c>
      <c r="C24" s="179">
        <v>299.60000000000002</v>
      </c>
      <c r="D24" s="125">
        <v>0.16</v>
      </c>
      <c r="E24" s="179">
        <v>404.23</v>
      </c>
      <c r="F24" s="125">
        <v>0.22</v>
      </c>
      <c r="G24" s="179">
        <v>682.76</v>
      </c>
      <c r="H24" s="125">
        <v>0.19</v>
      </c>
    </row>
    <row r="25" spans="2:8">
      <c r="B25" s="111" t="s">
        <v>102</v>
      </c>
      <c r="C25" s="183" t="s">
        <v>82</v>
      </c>
      <c r="D25" s="184" t="s">
        <v>82</v>
      </c>
      <c r="E25" s="183" t="s">
        <v>82</v>
      </c>
      <c r="F25" s="184" t="s">
        <v>82</v>
      </c>
      <c r="G25" s="183" t="s">
        <v>82</v>
      </c>
      <c r="H25" s="184" t="s">
        <v>82</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261.55</v>
      </c>
      <c r="D31" s="137">
        <v>0.4</v>
      </c>
      <c r="E31" s="103">
        <v>305.83</v>
      </c>
      <c r="F31" s="137">
        <v>0.53</v>
      </c>
      <c r="G31" s="103">
        <v>421.43</v>
      </c>
      <c r="H31" s="137">
        <v>0.56999999999999995</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347</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81" t="s">
        <v>82</v>
      </c>
      <c r="F11" s="182" t="s">
        <v>82</v>
      </c>
      <c r="G11" s="181" t="s">
        <v>82</v>
      </c>
      <c r="H11" s="182" t="s">
        <v>82</v>
      </c>
    </row>
    <row r="12" spans="1:9">
      <c r="B12" s="111" t="s">
        <v>89</v>
      </c>
      <c r="C12" s="183" t="s">
        <v>82</v>
      </c>
      <c r="D12" s="184" t="s">
        <v>82</v>
      </c>
      <c r="E12" s="183" t="s">
        <v>82</v>
      </c>
      <c r="F12" s="184" t="s">
        <v>82</v>
      </c>
      <c r="G12" s="183" t="s">
        <v>82</v>
      </c>
      <c r="H12" s="184" t="s">
        <v>82</v>
      </c>
    </row>
    <row r="13" spans="1:9">
      <c r="B13" s="111" t="s">
        <v>90</v>
      </c>
      <c r="C13" s="179">
        <v>19.420000000000002</v>
      </c>
      <c r="D13" s="125">
        <v>0.28999999999999998</v>
      </c>
      <c r="E13" s="179">
        <v>19.11</v>
      </c>
      <c r="F13" s="125">
        <v>0.31</v>
      </c>
      <c r="G13" s="179">
        <v>18.600000000000001</v>
      </c>
      <c r="H13" s="125">
        <v>0.28000000000000003</v>
      </c>
    </row>
    <row r="14" spans="1:9">
      <c r="B14" s="111" t="s">
        <v>91</v>
      </c>
      <c r="C14" s="183" t="s">
        <v>82</v>
      </c>
      <c r="D14" s="184" t="s">
        <v>82</v>
      </c>
      <c r="E14" s="183" t="s">
        <v>82</v>
      </c>
      <c r="F14" s="184" t="s">
        <v>82</v>
      </c>
      <c r="G14" s="183" t="s">
        <v>82</v>
      </c>
      <c r="H14" s="184" t="s">
        <v>82</v>
      </c>
    </row>
    <row r="15" spans="1:9">
      <c r="B15" s="111" t="s">
        <v>92</v>
      </c>
      <c r="C15" s="179">
        <v>43.66</v>
      </c>
      <c r="D15" s="125">
        <v>0.8</v>
      </c>
      <c r="E15" s="179">
        <v>27.2</v>
      </c>
      <c r="F15" s="125">
        <v>0.05</v>
      </c>
      <c r="G15" s="179">
        <v>9.17</v>
      </c>
      <c r="H15" s="125">
        <v>1.73</v>
      </c>
    </row>
    <row r="16" spans="1:9">
      <c r="B16" s="111" t="s">
        <v>93</v>
      </c>
      <c r="C16" s="183" t="s">
        <v>82</v>
      </c>
      <c r="D16" s="184" t="s">
        <v>82</v>
      </c>
      <c r="E16" s="183" t="s">
        <v>82</v>
      </c>
      <c r="F16" s="184" t="s">
        <v>82</v>
      </c>
      <c r="G16" s="183" t="s">
        <v>82</v>
      </c>
      <c r="H16" s="184" t="s">
        <v>82</v>
      </c>
    </row>
    <row r="17" spans="2:8">
      <c r="B17" s="111" t="s">
        <v>94</v>
      </c>
      <c r="C17" s="183" t="s">
        <v>82</v>
      </c>
      <c r="D17" s="184" t="s">
        <v>82</v>
      </c>
      <c r="E17" s="183" t="s">
        <v>82</v>
      </c>
      <c r="F17" s="184" t="s">
        <v>82</v>
      </c>
      <c r="G17" s="183" t="s">
        <v>82</v>
      </c>
      <c r="H17" s="184" t="s">
        <v>82</v>
      </c>
    </row>
    <row r="18" spans="2:8">
      <c r="B18" s="111" t="s">
        <v>95</v>
      </c>
      <c r="C18" s="183" t="s">
        <v>82</v>
      </c>
      <c r="D18" s="184" t="s">
        <v>82</v>
      </c>
      <c r="E18" s="183" t="s">
        <v>82</v>
      </c>
      <c r="F18" s="184" t="s">
        <v>82</v>
      </c>
      <c r="G18" s="183" t="s">
        <v>82</v>
      </c>
      <c r="H18" s="184" t="s">
        <v>82</v>
      </c>
    </row>
    <row r="19" spans="2:8">
      <c r="B19" s="111" t="s">
        <v>96</v>
      </c>
      <c r="C19" s="183" t="s">
        <v>82</v>
      </c>
      <c r="D19" s="184" t="s">
        <v>82</v>
      </c>
      <c r="E19" s="183" t="s">
        <v>82</v>
      </c>
      <c r="F19" s="184" t="s">
        <v>82</v>
      </c>
      <c r="G19" s="183" t="s">
        <v>82</v>
      </c>
      <c r="H19" s="184" t="s">
        <v>82</v>
      </c>
    </row>
    <row r="20" spans="2:8">
      <c r="B20" s="111" t="s">
        <v>97</v>
      </c>
      <c r="C20" s="183" t="s">
        <v>82</v>
      </c>
      <c r="D20" s="184" t="s">
        <v>82</v>
      </c>
      <c r="E20" s="183" t="s">
        <v>82</v>
      </c>
      <c r="F20" s="184" t="s">
        <v>82</v>
      </c>
      <c r="G20" s="183" t="s">
        <v>82</v>
      </c>
      <c r="H20" s="184" t="s">
        <v>82</v>
      </c>
    </row>
    <row r="21" spans="2:8">
      <c r="B21" s="111" t="s">
        <v>98</v>
      </c>
      <c r="C21" s="183" t="s">
        <v>82</v>
      </c>
      <c r="D21" s="184" t="s">
        <v>82</v>
      </c>
      <c r="E21" s="183" t="s">
        <v>82</v>
      </c>
      <c r="F21" s="184" t="s">
        <v>82</v>
      </c>
      <c r="G21" s="183" t="s">
        <v>82</v>
      </c>
      <c r="H21" s="184" t="s">
        <v>82</v>
      </c>
    </row>
    <row r="22" spans="2:8">
      <c r="B22" s="111" t="s">
        <v>99</v>
      </c>
      <c r="C22" s="183" t="s">
        <v>82</v>
      </c>
      <c r="D22" s="184" t="s">
        <v>82</v>
      </c>
      <c r="E22" s="183" t="s">
        <v>82</v>
      </c>
      <c r="F22" s="184" t="s">
        <v>82</v>
      </c>
      <c r="G22" s="183" t="s">
        <v>82</v>
      </c>
      <c r="H22" s="184" t="s">
        <v>82</v>
      </c>
    </row>
    <row r="23" spans="2:8">
      <c r="B23" s="111" t="s">
        <v>100</v>
      </c>
      <c r="C23" s="183" t="s">
        <v>82</v>
      </c>
      <c r="D23" s="184" t="s">
        <v>82</v>
      </c>
      <c r="E23" s="183" t="s">
        <v>82</v>
      </c>
      <c r="F23" s="184" t="s">
        <v>82</v>
      </c>
      <c r="G23" s="183" t="s">
        <v>82</v>
      </c>
      <c r="H23" s="184" t="s">
        <v>82</v>
      </c>
    </row>
    <row r="24" spans="2:8">
      <c r="B24" s="111" t="s">
        <v>101</v>
      </c>
      <c r="C24" s="183" t="s">
        <v>82</v>
      </c>
      <c r="D24" s="184" t="s">
        <v>82</v>
      </c>
      <c r="E24" s="183" t="s">
        <v>82</v>
      </c>
      <c r="F24" s="184" t="s">
        <v>82</v>
      </c>
      <c r="G24" s="183" t="s">
        <v>82</v>
      </c>
      <c r="H24" s="184" t="s">
        <v>82</v>
      </c>
    </row>
    <row r="25" spans="2:8">
      <c r="B25" s="111" t="s">
        <v>102</v>
      </c>
      <c r="C25" s="183" t="s">
        <v>82</v>
      </c>
      <c r="D25" s="184" t="s">
        <v>82</v>
      </c>
      <c r="E25" s="183" t="s">
        <v>82</v>
      </c>
      <c r="F25" s="184" t="s">
        <v>82</v>
      </c>
      <c r="G25" s="183" t="s">
        <v>82</v>
      </c>
      <c r="H25" s="184" t="s">
        <v>82</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20.2</v>
      </c>
      <c r="D31" s="137">
        <v>0.45</v>
      </c>
      <c r="E31" s="103">
        <v>19.66</v>
      </c>
      <c r="F31" s="137">
        <v>0.31</v>
      </c>
      <c r="G31" s="103">
        <v>17.690000000000001</v>
      </c>
      <c r="H31" s="137">
        <v>0.4</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Q37"/>
  <sheetViews>
    <sheetView showGridLines="0" workbookViewId="0"/>
  </sheetViews>
  <sheetFormatPr baseColWidth="10" defaultColWidth="8.7265625" defaultRowHeight="14.5"/>
  <cols>
    <col min="1" max="1" width="1" customWidth="1"/>
    <col min="2" max="2" width="30.1796875" customWidth="1"/>
    <col min="3" max="3" width="1" customWidth="1"/>
    <col min="4" max="5" width="13" customWidth="1"/>
    <col min="6" max="6" width="1" customWidth="1"/>
    <col min="7" max="8" width="13" customWidth="1"/>
    <col min="9" max="9" width="1" customWidth="1"/>
    <col min="10" max="11" width="13" customWidth="1"/>
  </cols>
  <sheetData>
    <row r="1" spans="1:17" ht="12" customHeight="1"/>
    <row r="2" spans="1:17" ht="52.5" customHeight="1"/>
    <row r="3" spans="1:17" ht="9" customHeight="1"/>
    <row r="4" spans="1:17" ht="24.5" customHeight="1">
      <c r="A4" s="201" t="s">
        <v>45</v>
      </c>
      <c r="B4" s="202"/>
      <c r="C4" s="202"/>
      <c r="D4" s="202"/>
      <c r="E4" s="202"/>
      <c r="F4" s="202"/>
      <c r="G4" s="202"/>
      <c r="H4" s="202"/>
      <c r="I4" s="202"/>
      <c r="J4" s="202"/>
      <c r="K4" s="202"/>
      <c r="L4" s="202"/>
      <c r="M4" s="202"/>
      <c r="N4" s="202"/>
      <c r="O4" s="202"/>
      <c r="P4" s="202"/>
      <c r="Q4" s="202"/>
    </row>
    <row r="5" spans="1:17" ht="19.5" customHeight="1">
      <c r="B5" s="203" t="s">
        <v>113</v>
      </c>
      <c r="C5" s="202"/>
      <c r="D5" s="202"/>
      <c r="E5" s="202"/>
      <c r="F5" s="202"/>
      <c r="G5" s="202"/>
      <c r="H5" s="202"/>
      <c r="I5" s="202"/>
      <c r="J5" s="202"/>
      <c r="K5" s="202"/>
      <c r="L5" s="202"/>
      <c r="M5" s="202"/>
      <c r="N5" s="202"/>
      <c r="O5" s="202"/>
      <c r="P5" s="202"/>
      <c r="Q5" s="202"/>
    </row>
    <row r="6" spans="1:17" ht="9" customHeight="1"/>
    <row r="7" spans="1:17" ht="7" customHeight="1"/>
    <row r="8" spans="1:17" ht="30" customHeight="1">
      <c r="B8" s="269" t="s">
        <v>348</v>
      </c>
      <c r="C8" s="270"/>
      <c r="D8" s="270"/>
      <c r="E8" s="270"/>
      <c r="F8" s="270"/>
      <c r="G8" s="270"/>
      <c r="H8" s="270"/>
      <c r="I8" s="270"/>
      <c r="J8" s="270"/>
      <c r="K8" s="271"/>
    </row>
    <row r="9" spans="1:17" ht="9" customHeight="1"/>
    <row r="10" spans="1:17" ht="69.5" customHeight="1">
      <c r="B10" s="222" t="s">
        <v>114</v>
      </c>
      <c r="D10" s="268" t="s">
        <v>349</v>
      </c>
      <c r="E10" s="229"/>
      <c r="G10" s="268" t="s">
        <v>350</v>
      </c>
      <c r="H10" s="229"/>
      <c r="J10" s="268" t="s">
        <v>351</v>
      </c>
      <c r="K10" s="229"/>
    </row>
    <row r="11" spans="1:17" ht="39.5" customHeight="1">
      <c r="B11" s="224"/>
      <c r="D11" s="39" t="s">
        <v>352</v>
      </c>
      <c r="E11" s="15" t="s">
        <v>353</v>
      </c>
      <c r="G11" s="39" t="s">
        <v>352</v>
      </c>
      <c r="H11" s="15" t="s">
        <v>353</v>
      </c>
      <c r="J11" s="39" t="s">
        <v>352</v>
      </c>
      <c r="K11" s="15" t="s">
        <v>353</v>
      </c>
    </row>
    <row r="12" spans="1:17" ht="10" customHeight="1"/>
    <row r="13" spans="1:17">
      <c r="B13" s="107" t="s">
        <v>88</v>
      </c>
      <c r="D13" s="95">
        <v>82224</v>
      </c>
      <c r="E13" s="187">
        <v>393</v>
      </c>
      <c r="G13" s="95">
        <v>69315</v>
      </c>
      <c r="H13" s="187">
        <v>21</v>
      </c>
      <c r="J13" s="95">
        <v>69315</v>
      </c>
      <c r="K13" s="187">
        <v>435</v>
      </c>
    </row>
    <row r="14" spans="1:17">
      <c r="B14" s="111" t="s">
        <v>89</v>
      </c>
      <c r="D14" s="72">
        <v>10596</v>
      </c>
      <c r="E14" s="188">
        <v>92</v>
      </c>
      <c r="G14" s="72">
        <v>9723</v>
      </c>
      <c r="H14" s="188">
        <v>22</v>
      </c>
      <c r="J14" s="72">
        <v>9723</v>
      </c>
      <c r="K14" s="188">
        <v>117</v>
      </c>
    </row>
    <row r="15" spans="1:17">
      <c r="B15" s="111" t="s">
        <v>90</v>
      </c>
      <c r="D15" s="72">
        <v>5746</v>
      </c>
      <c r="E15" s="188">
        <v>305</v>
      </c>
      <c r="G15" s="72">
        <v>4495</v>
      </c>
      <c r="H15" s="188">
        <v>120</v>
      </c>
      <c r="J15" s="72">
        <v>4495</v>
      </c>
      <c r="K15" s="188">
        <v>425</v>
      </c>
    </row>
    <row r="16" spans="1:17">
      <c r="B16" s="111" t="s">
        <v>91</v>
      </c>
      <c r="D16" s="72">
        <v>8656</v>
      </c>
      <c r="E16" s="188">
        <v>101</v>
      </c>
      <c r="G16" s="72">
        <v>6130</v>
      </c>
      <c r="H16" s="188">
        <v>93</v>
      </c>
      <c r="J16" s="72">
        <v>6130</v>
      </c>
      <c r="K16" s="188">
        <v>201</v>
      </c>
    </row>
    <row r="17" spans="2:11">
      <c r="B17" s="111" t="s">
        <v>92</v>
      </c>
      <c r="D17" s="72">
        <v>23127</v>
      </c>
      <c r="E17" s="188">
        <v>179</v>
      </c>
      <c r="G17" s="72">
        <v>32618</v>
      </c>
      <c r="H17" s="188">
        <v>77</v>
      </c>
      <c r="J17" s="72">
        <v>32618</v>
      </c>
      <c r="K17" s="188">
        <v>314</v>
      </c>
    </row>
    <row r="18" spans="2:11">
      <c r="B18" s="111" t="s">
        <v>93</v>
      </c>
      <c r="D18" s="72">
        <v>3336</v>
      </c>
      <c r="E18" s="188">
        <v>128</v>
      </c>
      <c r="G18" s="72">
        <v>2041</v>
      </c>
      <c r="H18" s="188">
        <v>44</v>
      </c>
      <c r="J18" s="72">
        <v>2041</v>
      </c>
      <c r="K18" s="188">
        <v>172</v>
      </c>
    </row>
    <row r="19" spans="2:11">
      <c r="B19" s="111" t="s">
        <v>94</v>
      </c>
      <c r="D19" s="72">
        <v>13957</v>
      </c>
      <c r="E19" s="188">
        <v>117</v>
      </c>
      <c r="G19" s="72">
        <v>12817</v>
      </c>
      <c r="H19" s="188">
        <v>0</v>
      </c>
      <c r="J19" s="72">
        <v>12817</v>
      </c>
      <c r="K19" s="188">
        <v>120</v>
      </c>
    </row>
    <row r="20" spans="2:11">
      <c r="B20" s="111" t="s">
        <v>95</v>
      </c>
      <c r="D20" s="72">
        <v>14480</v>
      </c>
      <c r="E20" s="188">
        <v>110</v>
      </c>
      <c r="G20" s="72">
        <v>14145</v>
      </c>
      <c r="H20" s="188">
        <v>55</v>
      </c>
      <c r="J20" s="72">
        <v>14145</v>
      </c>
      <c r="K20" s="188">
        <v>166</v>
      </c>
    </row>
    <row r="21" spans="2:11">
      <c r="B21" s="111" t="s">
        <v>96</v>
      </c>
      <c r="D21" s="72">
        <v>66560</v>
      </c>
      <c r="E21" s="188">
        <v>211</v>
      </c>
      <c r="G21" s="72">
        <v>22621</v>
      </c>
      <c r="H21" s="188">
        <v>60</v>
      </c>
      <c r="J21" s="72">
        <v>22621</v>
      </c>
      <c r="K21" s="188">
        <v>267</v>
      </c>
    </row>
    <row r="22" spans="2:11">
      <c r="B22" s="111" t="s">
        <v>97</v>
      </c>
      <c r="D22" s="72">
        <v>38455</v>
      </c>
      <c r="E22" s="188">
        <v>257</v>
      </c>
      <c r="G22" s="72">
        <v>29851</v>
      </c>
      <c r="H22" s="188">
        <v>41</v>
      </c>
      <c r="J22" s="72">
        <v>29851</v>
      </c>
      <c r="K22" s="188">
        <v>297</v>
      </c>
    </row>
    <row r="23" spans="2:11">
      <c r="B23" s="111" t="s">
        <v>98</v>
      </c>
      <c r="D23" s="72">
        <v>8276</v>
      </c>
      <c r="E23" s="188">
        <v>158</v>
      </c>
      <c r="G23" s="72">
        <v>3927</v>
      </c>
      <c r="H23" s="188">
        <v>112</v>
      </c>
      <c r="J23" s="72">
        <v>3927</v>
      </c>
      <c r="K23" s="188">
        <v>264</v>
      </c>
    </row>
    <row r="24" spans="2:11">
      <c r="B24" s="111" t="s">
        <v>99</v>
      </c>
      <c r="D24" s="72">
        <v>10740</v>
      </c>
      <c r="E24" s="188">
        <v>178</v>
      </c>
      <c r="G24" s="72">
        <v>20320</v>
      </c>
      <c r="H24" s="188">
        <v>141</v>
      </c>
      <c r="J24" s="72">
        <v>20320</v>
      </c>
      <c r="K24" s="188">
        <v>310</v>
      </c>
    </row>
    <row r="25" spans="2:11">
      <c r="B25" s="111" t="s">
        <v>100</v>
      </c>
      <c r="D25" s="72">
        <v>51872</v>
      </c>
      <c r="E25" s="188">
        <v>215</v>
      </c>
      <c r="G25" s="72">
        <v>42012</v>
      </c>
      <c r="H25" s="188">
        <v>51</v>
      </c>
      <c r="J25" s="72">
        <v>42012</v>
      </c>
      <c r="K25" s="188">
        <v>342</v>
      </c>
    </row>
    <row r="26" spans="2:11">
      <c r="B26" s="111" t="s">
        <v>101</v>
      </c>
      <c r="D26" s="72">
        <v>14366</v>
      </c>
      <c r="E26" s="188">
        <v>311</v>
      </c>
      <c r="G26" s="72">
        <v>6493</v>
      </c>
      <c r="H26" s="188">
        <v>210</v>
      </c>
      <c r="J26" s="72">
        <v>6493</v>
      </c>
      <c r="K26" s="188">
        <v>551</v>
      </c>
    </row>
    <row r="27" spans="2:11">
      <c r="B27" s="111" t="s">
        <v>102</v>
      </c>
      <c r="D27" s="72">
        <v>2798</v>
      </c>
      <c r="E27" s="188">
        <v>142</v>
      </c>
      <c r="G27" s="72">
        <v>1968</v>
      </c>
      <c r="H27" s="188">
        <v>83</v>
      </c>
      <c r="J27" s="72">
        <v>1968</v>
      </c>
      <c r="K27" s="188">
        <v>216</v>
      </c>
    </row>
    <row r="28" spans="2:11">
      <c r="B28" s="111" t="s">
        <v>103</v>
      </c>
      <c r="D28" s="72">
        <v>16559</v>
      </c>
      <c r="E28" s="188">
        <v>82</v>
      </c>
      <c r="G28" s="72">
        <v>8741</v>
      </c>
      <c r="H28" s="188">
        <v>46</v>
      </c>
      <c r="J28" s="72">
        <v>8741</v>
      </c>
      <c r="K28" s="188">
        <v>131</v>
      </c>
    </row>
    <row r="29" spans="2:11">
      <c r="B29" s="111" t="s">
        <v>104</v>
      </c>
      <c r="D29" s="72">
        <v>2513</v>
      </c>
      <c r="E29" s="188">
        <v>75</v>
      </c>
      <c r="G29" s="72">
        <v>1267</v>
      </c>
      <c r="H29" s="188">
        <v>77</v>
      </c>
      <c r="J29" s="72">
        <v>1267</v>
      </c>
      <c r="K29" s="188">
        <v>138</v>
      </c>
    </row>
    <row r="30" spans="2:11">
      <c r="B30" s="111" t="s">
        <v>105</v>
      </c>
      <c r="D30" s="72">
        <v>354</v>
      </c>
      <c r="E30" s="188">
        <v>34</v>
      </c>
      <c r="G30" s="72">
        <v>230</v>
      </c>
      <c r="H30" s="188">
        <v>49</v>
      </c>
      <c r="J30" s="72">
        <v>230</v>
      </c>
      <c r="K30" s="188">
        <v>82</v>
      </c>
    </row>
    <row r="31" spans="2:11">
      <c r="B31" s="115" t="s">
        <v>106</v>
      </c>
      <c r="D31" s="87">
        <v>433</v>
      </c>
      <c r="E31" s="189">
        <v>86</v>
      </c>
      <c r="G31" s="87">
        <v>340</v>
      </c>
      <c r="H31" s="189">
        <v>95</v>
      </c>
      <c r="J31" s="87">
        <v>340</v>
      </c>
      <c r="K31" s="189">
        <v>190</v>
      </c>
    </row>
    <row r="32" spans="2:11" ht="8" customHeight="1"/>
    <row r="33" spans="2:11">
      <c r="B33" s="119" t="s">
        <v>49</v>
      </c>
      <c r="D33" s="60">
        <v>375048</v>
      </c>
      <c r="E33" s="190">
        <v>236</v>
      </c>
      <c r="G33" s="60">
        <v>289054</v>
      </c>
      <c r="H33" s="190">
        <v>56</v>
      </c>
      <c r="J33" s="60">
        <v>289054</v>
      </c>
      <c r="K33" s="190">
        <v>314</v>
      </c>
    </row>
    <row r="35" spans="2:11" ht="33.5" customHeight="1">
      <c r="B35" s="244" t="s">
        <v>354</v>
      </c>
      <c r="C35" s="202"/>
      <c r="D35" s="202"/>
      <c r="E35" s="202"/>
      <c r="F35" s="202"/>
      <c r="G35" s="202"/>
      <c r="H35" s="202"/>
      <c r="I35" s="202"/>
      <c r="J35" s="202"/>
      <c r="K35" s="202"/>
    </row>
    <row r="36" spans="2:11" ht="47" customHeight="1">
      <c r="B36" s="244" t="s">
        <v>355</v>
      </c>
      <c r="C36" s="202"/>
      <c r="D36" s="202"/>
      <c r="E36" s="202"/>
      <c r="F36" s="202"/>
      <c r="G36" s="202"/>
      <c r="H36" s="202"/>
      <c r="I36" s="202"/>
      <c r="J36" s="202"/>
      <c r="K36" s="202"/>
    </row>
    <row r="37" spans="2:11" ht="45" customHeight="1">
      <c r="B37" s="244" t="s">
        <v>356</v>
      </c>
      <c r="C37" s="202"/>
      <c r="D37" s="202"/>
      <c r="E37" s="202"/>
      <c r="F37" s="202"/>
      <c r="G37" s="202"/>
      <c r="H37" s="202"/>
      <c r="I37" s="202"/>
      <c r="J37" s="202"/>
      <c r="K37" s="202"/>
    </row>
  </sheetData>
  <mergeCells count="10">
    <mergeCell ref="D10:E10"/>
    <mergeCell ref="B8:K8"/>
    <mergeCell ref="B37:K37"/>
    <mergeCell ref="G10:H10"/>
    <mergeCell ref="A4:Q4"/>
    <mergeCell ref="J10:K10"/>
    <mergeCell ref="B35:K35"/>
    <mergeCell ref="B10:B11"/>
    <mergeCell ref="B36:K36"/>
    <mergeCell ref="B5:Q5"/>
  </mergeCells>
  <conditionalFormatting sqref="E13:E31">
    <cfRule type="colorScale" priority="1">
      <colorScale>
        <cfvo type="min"/>
        <cfvo type="max"/>
        <color rgb="FFFCFCFF"/>
        <color rgb="FFAD84C6"/>
      </colorScale>
    </cfRule>
  </conditionalFormatting>
  <conditionalFormatting sqref="H13:H31">
    <cfRule type="colorScale" priority="2">
      <colorScale>
        <cfvo type="min"/>
        <cfvo type="max"/>
        <color rgb="FFFCFCFF"/>
        <color rgb="FFAD84C6"/>
      </colorScale>
    </cfRule>
  </conditionalFormatting>
  <conditionalFormatting sqref="K13:K31">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71" orientation="landscape"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5:I38"/>
  <sheetViews>
    <sheetView showGridLines="0" workbookViewId="0"/>
  </sheetViews>
  <sheetFormatPr baseColWidth="10" defaultColWidth="8.7265625" defaultRowHeight="14.5"/>
  <cols>
    <col min="1" max="1" width="4.453125" customWidth="1"/>
    <col min="2" max="2" width="30.1796875" customWidth="1"/>
    <col min="3" max="3" width="19.1796875" customWidth="1"/>
    <col min="4" max="4" width="12" customWidth="1"/>
    <col min="5" max="5" width="17" customWidth="1"/>
    <col min="6" max="6" width="12" customWidth="1"/>
    <col min="7" max="7" width="17" customWidth="1"/>
    <col min="8" max="8" width="12" customWidth="1"/>
    <col min="9" max="9" width="17" customWidth="1"/>
  </cols>
  <sheetData>
    <row r="5" spans="1:9" ht="19.5" customHeight="1"/>
    <row r="6" spans="1:9" ht="42" customHeight="1">
      <c r="A6" s="201" t="s">
        <v>357</v>
      </c>
      <c r="B6" s="202"/>
      <c r="C6" s="202"/>
      <c r="D6" s="202"/>
      <c r="E6" s="202"/>
      <c r="F6" s="202"/>
      <c r="G6" s="202"/>
      <c r="H6" s="202"/>
      <c r="I6" s="202"/>
    </row>
    <row r="7" spans="1:9" ht="15.5">
      <c r="B7" s="203" t="s">
        <v>113</v>
      </c>
      <c r="C7" s="202"/>
      <c r="D7" s="202"/>
      <c r="E7" s="202"/>
      <c r="F7" s="202"/>
      <c r="G7" s="202"/>
      <c r="H7" s="202"/>
      <c r="I7" s="202"/>
    </row>
    <row r="8" spans="1:9" ht="11" customHeight="1"/>
    <row r="9" spans="1:9">
      <c r="B9" s="263" t="s">
        <v>114</v>
      </c>
      <c r="C9" s="264" t="s">
        <v>358</v>
      </c>
      <c r="D9" s="272"/>
      <c r="E9" s="265"/>
      <c r="F9" s="265"/>
      <c r="G9" s="265"/>
      <c r="H9" s="265"/>
      <c r="I9" s="229"/>
    </row>
    <row r="10" spans="1:9" ht="49.5" customHeight="1">
      <c r="B10" s="243"/>
      <c r="C10" s="249"/>
      <c r="D10" s="273" t="s">
        <v>359</v>
      </c>
      <c r="E10" s="206"/>
      <c r="F10" s="273" t="s">
        <v>360</v>
      </c>
      <c r="G10" s="210"/>
      <c r="H10" s="210"/>
      <c r="I10" s="211"/>
    </row>
    <row r="11" spans="1:9" ht="43" customHeight="1">
      <c r="B11" s="243"/>
      <c r="C11" s="249"/>
      <c r="D11" s="207"/>
      <c r="E11" s="209"/>
      <c r="F11" s="273" t="s">
        <v>361</v>
      </c>
      <c r="G11" s="211"/>
      <c r="H11" s="273" t="s">
        <v>362</v>
      </c>
      <c r="I11" s="211"/>
    </row>
    <row r="12" spans="1:9" ht="55" customHeight="1">
      <c r="B12" s="218"/>
      <c r="C12" s="220"/>
      <c r="D12" s="56" t="s">
        <v>119</v>
      </c>
      <c r="E12" s="56" t="s">
        <v>363</v>
      </c>
      <c r="F12" s="56" t="s">
        <v>119</v>
      </c>
      <c r="G12" s="56" t="s">
        <v>363</v>
      </c>
      <c r="H12" s="56" t="s">
        <v>119</v>
      </c>
      <c r="I12" s="57" t="s">
        <v>363</v>
      </c>
    </row>
    <row r="13" spans="1:9">
      <c r="B13" s="107" t="s">
        <v>88</v>
      </c>
      <c r="C13" s="98">
        <v>19786</v>
      </c>
      <c r="D13" s="95">
        <v>19</v>
      </c>
      <c r="E13" s="124">
        <v>9.6027494187809564E-2</v>
      </c>
      <c r="F13" s="95">
        <v>1892</v>
      </c>
      <c r="G13" s="124">
        <v>9.5623167896492465</v>
      </c>
      <c r="H13" s="95">
        <v>17875</v>
      </c>
      <c r="I13" s="124">
        <v>90.341655716162933</v>
      </c>
    </row>
    <row r="14" spans="1:9">
      <c r="B14" s="111" t="s">
        <v>89</v>
      </c>
      <c r="C14" s="75">
        <v>3820</v>
      </c>
      <c r="D14" s="72">
        <v>0</v>
      </c>
      <c r="E14" s="125">
        <v>0</v>
      </c>
      <c r="F14" s="72">
        <v>3694</v>
      </c>
      <c r="G14" s="125">
        <v>96.701570680628265</v>
      </c>
      <c r="H14" s="72">
        <v>126</v>
      </c>
      <c r="I14" s="125">
        <v>3.2984293193717278</v>
      </c>
    </row>
    <row r="15" spans="1:9">
      <c r="B15" s="111" t="s">
        <v>90</v>
      </c>
      <c r="C15" s="75">
        <v>6437</v>
      </c>
      <c r="D15" s="72">
        <v>0</v>
      </c>
      <c r="E15" s="125">
        <v>0</v>
      </c>
      <c r="F15" s="72">
        <v>524</v>
      </c>
      <c r="G15" s="125">
        <v>8.1404380922790125</v>
      </c>
      <c r="H15" s="72">
        <v>5913</v>
      </c>
      <c r="I15" s="125">
        <v>91.859561907720988</v>
      </c>
    </row>
    <row r="16" spans="1:9">
      <c r="B16" s="111" t="s">
        <v>91</v>
      </c>
      <c r="C16" s="75">
        <v>1534</v>
      </c>
      <c r="D16" s="72">
        <v>0</v>
      </c>
      <c r="E16" s="125">
        <v>0</v>
      </c>
      <c r="F16" s="72">
        <v>1400</v>
      </c>
      <c r="G16" s="125">
        <v>91.264667535853974</v>
      </c>
      <c r="H16" s="72">
        <v>134</v>
      </c>
      <c r="I16" s="125">
        <v>8.7353324641460226</v>
      </c>
    </row>
    <row r="17" spans="2:9">
      <c r="B17" s="111" t="s">
        <v>92</v>
      </c>
      <c r="C17" s="75">
        <v>1689</v>
      </c>
      <c r="D17" s="72">
        <v>0</v>
      </c>
      <c r="E17" s="125">
        <v>0</v>
      </c>
      <c r="F17" s="72">
        <v>1520</v>
      </c>
      <c r="G17" s="125">
        <v>89.994079336885733</v>
      </c>
      <c r="H17" s="72">
        <v>169</v>
      </c>
      <c r="I17" s="125">
        <v>10.005920663114271</v>
      </c>
    </row>
    <row r="18" spans="2:9">
      <c r="B18" s="111" t="s">
        <v>93</v>
      </c>
      <c r="C18" s="75">
        <v>400</v>
      </c>
      <c r="D18" s="72">
        <v>1</v>
      </c>
      <c r="E18" s="125">
        <v>0.25</v>
      </c>
      <c r="F18" s="72">
        <v>329</v>
      </c>
      <c r="G18" s="125">
        <v>82.25</v>
      </c>
      <c r="H18" s="72">
        <v>70</v>
      </c>
      <c r="I18" s="125">
        <v>17.5</v>
      </c>
    </row>
    <row r="19" spans="2:9">
      <c r="B19" s="111" t="s">
        <v>94</v>
      </c>
      <c r="C19" s="75">
        <v>3548</v>
      </c>
      <c r="D19" s="72">
        <v>2678</v>
      </c>
      <c r="E19" s="125">
        <v>75.479143179255914</v>
      </c>
      <c r="F19" s="72">
        <v>868</v>
      </c>
      <c r="G19" s="125">
        <v>24.464487034949268</v>
      </c>
      <c r="H19" s="72">
        <v>2</v>
      </c>
      <c r="I19" s="125">
        <v>5.6369785794813977E-2</v>
      </c>
    </row>
    <row r="20" spans="2:9">
      <c r="B20" s="111" t="s">
        <v>95</v>
      </c>
      <c r="C20" s="75">
        <v>3095</v>
      </c>
      <c r="D20" s="72">
        <v>0</v>
      </c>
      <c r="E20" s="125">
        <v>0</v>
      </c>
      <c r="F20" s="72">
        <v>2587</v>
      </c>
      <c r="G20" s="125">
        <v>83.586429725363487</v>
      </c>
      <c r="H20" s="72">
        <v>508</v>
      </c>
      <c r="I20" s="125">
        <v>16.413570274636509</v>
      </c>
    </row>
    <row r="21" spans="2:9">
      <c r="B21" s="111" t="s">
        <v>96</v>
      </c>
      <c r="C21" s="75">
        <v>38688</v>
      </c>
      <c r="D21" s="72">
        <v>0</v>
      </c>
      <c r="E21" s="125">
        <v>0</v>
      </c>
      <c r="F21" s="72">
        <v>27729</v>
      </c>
      <c r="G21" s="125">
        <v>71.673387096774192</v>
      </c>
      <c r="H21" s="72">
        <v>10959</v>
      </c>
      <c r="I21" s="125">
        <v>28.326612903225811</v>
      </c>
    </row>
    <row r="22" spans="2:9">
      <c r="B22" s="111" t="s">
        <v>97</v>
      </c>
      <c r="C22" s="75">
        <v>19507</v>
      </c>
      <c r="D22" s="72">
        <v>223</v>
      </c>
      <c r="E22" s="125">
        <v>1.1431793715076639</v>
      </c>
      <c r="F22" s="72">
        <v>10611</v>
      </c>
      <c r="G22" s="125">
        <v>54.395857897165122</v>
      </c>
      <c r="H22" s="72">
        <v>8673</v>
      </c>
      <c r="I22" s="125">
        <v>44.460962731327207</v>
      </c>
    </row>
    <row r="23" spans="2:9">
      <c r="B23" s="111" t="s">
        <v>98</v>
      </c>
      <c r="C23" s="75">
        <v>3377</v>
      </c>
      <c r="D23" s="72">
        <v>0</v>
      </c>
      <c r="E23" s="125">
        <v>0</v>
      </c>
      <c r="F23" s="72">
        <v>2661</v>
      </c>
      <c r="G23" s="125">
        <v>78.797749481788571</v>
      </c>
      <c r="H23" s="72">
        <v>716</v>
      </c>
      <c r="I23" s="125">
        <v>21.202250518211429</v>
      </c>
    </row>
    <row r="24" spans="2:9">
      <c r="B24" s="111" t="s">
        <v>99</v>
      </c>
      <c r="C24" s="75">
        <v>32</v>
      </c>
      <c r="D24" s="72">
        <v>0</v>
      </c>
      <c r="E24" s="125">
        <v>0</v>
      </c>
      <c r="F24" s="72">
        <v>4</v>
      </c>
      <c r="G24" s="125">
        <v>12.5</v>
      </c>
      <c r="H24" s="72">
        <v>28</v>
      </c>
      <c r="I24" s="125">
        <v>87.5</v>
      </c>
    </row>
    <row r="25" spans="2:9">
      <c r="B25" s="111" t="s">
        <v>100</v>
      </c>
      <c r="C25" s="75">
        <v>732</v>
      </c>
      <c r="D25" s="72">
        <v>1</v>
      </c>
      <c r="E25" s="125">
        <v>0.13661202185792351</v>
      </c>
      <c r="F25" s="72">
        <v>472</v>
      </c>
      <c r="G25" s="125">
        <v>64.480874316939889</v>
      </c>
      <c r="H25" s="72">
        <v>259</v>
      </c>
      <c r="I25" s="125">
        <v>35.382513661202189</v>
      </c>
    </row>
    <row r="26" spans="2:9">
      <c r="B26" s="111" t="s">
        <v>101</v>
      </c>
      <c r="C26" s="75">
        <v>5907</v>
      </c>
      <c r="D26" s="72">
        <v>0</v>
      </c>
      <c r="E26" s="125">
        <v>0</v>
      </c>
      <c r="F26" s="72">
        <v>3373</v>
      </c>
      <c r="G26" s="125">
        <v>57.101743693922472</v>
      </c>
      <c r="H26" s="72">
        <v>2534</v>
      </c>
      <c r="I26" s="125">
        <v>42.898256306077528</v>
      </c>
    </row>
    <row r="27" spans="2:9">
      <c r="B27" s="111" t="s">
        <v>102</v>
      </c>
      <c r="C27" s="75">
        <v>87</v>
      </c>
      <c r="D27" s="72">
        <v>0</v>
      </c>
      <c r="E27" s="125">
        <v>0</v>
      </c>
      <c r="F27" s="72">
        <v>2</v>
      </c>
      <c r="G27" s="125">
        <v>2.298850574712644</v>
      </c>
      <c r="H27" s="72">
        <v>85</v>
      </c>
      <c r="I27" s="125">
        <v>97.701149425287355</v>
      </c>
    </row>
    <row r="28" spans="2:9">
      <c r="B28" s="111" t="s">
        <v>103</v>
      </c>
      <c r="C28" s="75">
        <v>147</v>
      </c>
      <c r="D28" s="72">
        <v>2</v>
      </c>
      <c r="E28" s="125">
        <v>1.360544217687075</v>
      </c>
      <c r="F28" s="72">
        <v>7</v>
      </c>
      <c r="G28" s="125">
        <v>4.7619047619047619</v>
      </c>
      <c r="H28" s="72">
        <v>138</v>
      </c>
      <c r="I28" s="125">
        <v>93.877551020408163</v>
      </c>
    </row>
    <row r="29" spans="2:9">
      <c r="B29" s="111" t="s">
        <v>104</v>
      </c>
      <c r="C29" s="75">
        <v>8</v>
      </c>
      <c r="D29" s="72">
        <v>0</v>
      </c>
      <c r="E29" s="125">
        <v>0</v>
      </c>
      <c r="F29" s="72">
        <v>3</v>
      </c>
      <c r="G29" s="125">
        <v>37.5</v>
      </c>
      <c r="H29" s="72">
        <v>5</v>
      </c>
      <c r="I29" s="125">
        <v>62.5</v>
      </c>
    </row>
    <row r="30" spans="2:9">
      <c r="B30" s="111" t="s">
        <v>105</v>
      </c>
      <c r="C30" s="75">
        <v>49</v>
      </c>
      <c r="D30" s="72">
        <v>0</v>
      </c>
      <c r="E30" s="125">
        <v>0</v>
      </c>
      <c r="F30" s="72">
        <v>29</v>
      </c>
      <c r="G30" s="125">
        <v>59.183673469387763</v>
      </c>
      <c r="H30" s="72">
        <v>20</v>
      </c>
      <c r="I30" s="125">
        <v>40.816326530612237</v>
      </c>
    </row>
    <row r="31" spans="2:9">
      <c r="B31" s="115" t="s">
        <v>106</v>
      </c>
      <c r="C31" s="90">
        <v>65</v>
      </c>
      <c r="D31" s="87">
        <v>0</v>
      </c>
      <c r="E31" s="126">
        <v>0</v>
      </c>
      <c r="F31" s="87">
        <v>51</v>
      </c>
      <c r="G31" s="126">
        <v>78.461538461538467</v>
      </c>
      <c r="H31" s="87">
        <v>14</v>
      </c>
      <c r="I31" s="126">
        <v>21.53846153846154</v>
      </c>
    </row>
    <row r="32" spans="2:9" ht="8" customHeight="1"/>
    <row r="33" spans="2:9">
      <c r="B33" s="119" t="s">
        <v>49</v>
      </c>
      <c r="C33" s="63">
        <v>108908</v>
      </c>
      <c r="D33" s="60">
        <v>2924</v>
      </c>
      <c r="E33" s="137">
        <v>2.6848349065266102</v>
      </c>
      <c r="F33" s="60">
        <v>57756</v>
      </c>
      <c r="G33" s="137">
        <v>53.031916847247217</v>
      </c>
      <c r="H33" s="60">
        <v>48228</v>
      </c>
      <c r="I33" s="137">
        <v>44.283248246226172</v>
      </c>
    </row>
    <row r="35" spans="2:9">
      <c r="B35" s="244" t="s">
        <v>364</v>
      </c>
      <c r="C35" s="202"/>
      <c r="D35" s="202"/>
      <c r="E35" s="202"/>
      <c r="F35" s="202"/>
      <c r="G35" s="202"/>
      <c r="H35" s="202"/>
      <c r="I35" s="202"/>
    </row>
    <row r="36" spans="2:9">
      <c r="B36" s="244" t="s">
        <v>365</v>
      </c>
      <c r="C36" s="202"/>
      <c r="D36" s="202"/>
      <c r="E36" s="202"/>
      <c r="F36" s="202"/>
      <c r="G36" s="202"/>
      <c r="H36" s="202"/>
      <c r="I36" s="202"/>
    </row>
    <row r="37" spans="2:9" ht="28" customHeight="1">
      <c r="B37" s="244" t="s">
        <v>366</v>
      </c>
      <c r="C37" s="202"/>
      <c r="D37" s="202"/>
      <c r="E37" s="202"/>
      <c r="F37" s="202"/>
      <c r="G37" s="202"/>
      <c r="H37" s="202"/>
      <c r="I37" s="202"/>
    </row>
    <row r="38" spans="2:9">
      <c r="B38" s="244" t="s">
        <v>367</v>
      </c>
      <c r="C38" s="202"/>
      <c r="D38" s="202"/>
      <c r="E38" s="202"/>
      <c r="F38" s="202"/>
      <c r="G38" s="202"/>
      <c r="H38" s="202"/>
      <c r="I38" s="202"/>
    </row>
  </sheetData>
  <mergeCells count="13">
    <mergeCell ref="B38:I38"/>
    <mergeCell ref="D9:I9"/>
    <mergeCell ref="B36:I36"/>
    <mergeCell ref="B37:I37"/>
    <mergeCell ref="A6:I6"/>
    <mergeCell ref="D10:E11"/>
    <mergeCell ref="F10:I10"/>
    <mergeCell ref="B35:I35"/>
    <mergeCell ref="H11:I11"/>
    <mergeCell ref="F11:G11"/>
    <mergeCell ref="C9:C12"/>
    <mergeCell ref="B9:B12"/>
    <mergeCell ref="B7:I7"/>
  </mergeCells>
  <printOptions horizontalCentered="1" verticalCentered="1"/>
  <pageMargins left="0.27777777777777779" right="0.27777777777777779" top="0.27777777777777779" bottom="0.27777777777777779" header="0.1388888888888889" footer="0.1388888888888889"/>
  <pageSetup paperSize="9" scale="79" orientation="landscape"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5:I35"/>
  <sheetViews>
    <sheetView showGridLines="0" workbookViewId="0"/>
  </sheetViews>
  <sheetFormatPr baseColWidth="10" defaultColWidth="8.7265625" defaultRowHeight="14.5"/>
  <cols>
    <col min="1" max="1" width="4.453125" customWidth="1"/>
    <col min="2" max="2" width="30.1796875" customWidth="1"/>
    <col min="3" max="3" width="19.1796875" customWidth="1"/>
    <col min="4" max="4" width="12" customWidth="1"/>
    <col min="5" max="5" width="17" customWidth="1"/>
    <col min="6" max="6" width="12" customWidth="1"/>
    <col min="7" max="7" width="17" customWidth="1"/>
    <col min="8" max="8" width="12" customWidth="1"/>
    <col min="9" max="9" width="17" customWidth="1"/>
  </cols>
  <sheetData>
    <row r="5" spans="1:9" ht="19.5" customHeight="1"/>
    <row r="6" spans="1:9" ht="42" customHeight="1">
      <c r="A6" s="201" t="s">
        <v>368</v>
      </c>
      <c r="B6" s="202"/>
      <c r="C6" s="202"/>
      <c r="D6" s="202"/>
      <c r="E6" s="202"/>
      <c r="F6" s="202"/>
      <c r="G6" s="202"/>
      <c r="H6" s="202"/>
      <c r="I6" s="202"/>
    </row>
    <row r="7" spans="1:9" ht="15.5">
      <c r="B7" s="203" t="s">
        <v>113</v>
      </c>
      <c r="C7" s="202"/>
      <c r="D7" s="202"/>
      <c r="E7" s="202"/>
      <c r="F7" s="202"/>
      <c r="G7" s="202"/>
      <c r="H7" s="202"/>
      <c r="I7" s="202"/>
    </row>
    <row r="8" spans="1:9" ht="11" customHeight="1"/>
    <row r="9" spans="1:9">
      <c r="B9" s="263" t="s">
        <v>114</v>
      </c>
      <c r="C9" s="264" t="s">
        <v>369</v>
      </c>
      <c r="D9" s="272"/>
      <c r="E9" s="265"/>
      <c r="F9" s="265"/>
      <c r="G9" s="265"/>
      <c r="H9" s="265"/>
      <c r="I9" s="229"/>
    </row>
    <row r="10" spans="1:9" ht="49.5" customHeight="1">
      <c r="B10" s="243"/>
      <c r="C10" s="249"/>
      <c r="D10" s="273" t="s">
        <v>359</v>
      </c>
      <c r="E10" s="206"/>
      <c r="F10" s="273" t="s">
        <v>360</v>
      </c>
      <c r="G10" s="210"/>
      <c r="H10" s="210"/>
      <c r="I10" s="211"/>
    </row>
    <row r="11" spans="1:9" ht="43" customHeight="1">
      <c r="B11" s="243"/>
      <c r="C11" s="249"/>
      <c r="D11" s="207"/>
      <c r="E11" s="209"/>
      <c r="F11" s="273" t="s">
        <v>370</v>
      </c>
      <c r="G11" s="211"/>
      <c r="H11" s="273" t="s">
        <v>371</v>
      </c>
      <c r="I11" s="211"/>
    </row>
    <row r="12" spans="1:9" ht="55" customHeight="1">
      <c r="B12" s="218"/>
      <c r="C12" s="220"/>
      <c r="D12" s="56" t="s">
        <v>119</v>
      </c>
      <c r="E12" s="56" t="s">
        <v>372</v>
      </c>
      <c r="F12" s="56" t="s">
        <v>119</v>
      </c>
      <c r="G12" s="56" t="s">
        <v>372</v>
      </c>
      <c r="H12" s="56" t="s">
        <v>119</v>
      </c>
      <c r="I12" s="57" t="s">
        <v>372</v>
      </c>
    </row>
    <row r="13" spans="1:9">
      <c r="B13" s="107" t="s">
        <v>88</v>
      </c>
      <c r="C13" s="98">
        <v>11079</v>
      </c>
      <c r="D13" s="95">
        <v>50</v>
      </c>
      <c r="E13" s="124">
        <v>0.45130426933838791</v>
      </c>
      <c r="F13" s="95">
        <v>258</v>
      </c>
      <c r="G13" s="124">
        <v>2.3287300297860818</v>
      </c>
      <c r="H13" s="95">
        <v>10771</v>
      </c>
      <c r="I13" s="124">
        <v>97.219965700875534</v>
      </c>
    </row>
    <row r="14" spans="1:9">
      <c r="B14" s="111" t="s">
        <v>89</v>
      </c>
      <c r="C14" s="75">
        <v>56</v>
      </c>
      <c r="D14" s="72">
        <v>1</v>
      </c>
      <c r="E14" s="125">
        <v>1.785714285714286</v>
      </c>
      <c r="F14" s="72">
        <v>47</v>
      </c>
      <c r="G14" s="125">
        <v>83.928571428571431</v>
      </c>
      <c r="H14" s="72">
        <v>8</v>
      </c>
      <c r="I14" s="125">
        <v>14.285714285714279</v>
      </c>
    </row>
    <row r="15" spans="1:9">
      <c r="B15" s="111" t="s">
        <v>90</v>
      </c>
      <c r="C15" s="75">
        <v>516</v>
      </c>
      <c r="D15" s="72">
        <v>9</v>
      </c>
      <c r="E15" s="125">
        <v>1.7441860465116279</v>
      </c>
      <c r="F15" s="72">
        <v>143</v>
      </c>
      <c r="G15" s="125">
        <v>27.713178294573641</v>
      </c>
      <c r="H15" s="72">
        <v>364</v>
      </c>
      <c r="I15" s="125">
        <v>70.542635658914733</v>
      </c>
    </row>
    <row r="16" spans="1:9">
      <c r="B16" s="111" t="s">
        <v>91</v>
      </c>
      <c r="C16" s="75">
        <v>4239</v>
      </c>
      <c r="D16" s="72">
        <v>3</v>
      </c>
      <c r="E16" s="125">
        <v>7.0771408351026188E-2</v>
      </c>
      <c r="F16" s="72">
        <v>1800</v>
      </c>
      <c r="G16" s="125">
        <v>42.462845010615723</v>
      </c>
      <c r="H16" s="72">
        <v>2436</v>
      </c>
      <c r="I16" s="125">
        <v>57.466383581033263</v>
      </c>
    </row>
    <row r="17" spans="2:9">
      <c r="B17" s="111" t="s">
        <v>92</v>
      </c>
      <c r="C17" s="75">
        <v>376</v>
      </c>
      <c r="D17" s="72">
        <v>44</v>
      </c>
      <c r="E17" s="125">
        <v>11.702127659574471</v>
      </c>
      <c r="F17" s="72">
        <v>95</v>
      </c>
      <c r="G17" s="125">
        <v>25.26595744680851</v>
      </c>
      <c r="H17" s="72">
        <v>237</v>
      </c>
      <c r="I17" s="125">
        <v>63.031914893617028</v>
      </c>
    </row>
    <row r="18" spans="2:9">
      <c r="B18" s="111" t="s">
        <v>93</v>
      </c>
      <c r="C18" s="75">
        <v>1425</v>
      </c>
      <c r="D18" s="72">
        <v>291</v>
      </c>
      <c r="E18" s="125">
        <v>20.421052631578949</v>
      </c>
      <c r="F18" s="72">
        <v>1065</v>
      </c>
      <c r="G18" s="125">
        <v>74.73684210526315</v>
      </c>
      <c r="H18" s="72">
        <v>69</v>
      </c>
      <c r="I18" s="125">
        <v>4.8421052631578947</v>
      </c>
    </row>
    <row r="19" spans="2:9">
      <c r="B19" s="111" t="s">
        <v>94</v>
      </c>
      <c r="C19" s="75">
        <v>207</v>
      </c>
      <c r="D19" s="72">
        <v>68</v>
      </c>
      <c r="E19" s="125">
        <v>32.850241545893716</v>
      </c>
      <c r="F19" s="72">
        <v>139</v>
      </c>
      <c r="G19" s="125">
        <v>67.149758454106276</v>
      </c>
      <c r="H19" s="72">
        <v>0</v>
      </c>
      <c r="I19" s="125">
        <v>0</v>
      </c>
    </row>
    <row r="20" spans="2:9">
      <c r="B20" s="111" t="s">
        <v>95</v>
      </c>
      <c r="C20" s="75">
        <v>3043</v>
      </c>
      <c r="D20" s="72">
        <v>17</v>
      </c>
      <c r="E20" s="125">
        <v>0.55865921787709494</v>
      </c>
      <c r="F20" s="72">
        <v>1630</v>
      </c>
      <c r="G20" s="125">
        <v>53.565560302333218</v>
      </c>
      <c r="H20" s="72">
        <v>1396</v>
      </c>
      <c r="I20" s="125">
        <v>45.875780479789682</v>
      </c>
    </row>
    <row r="21" spans="2:9">
      <c r="B21" s="111" t="s">
        <v>96</v>
      </c>
      <c r="C21" s="75">
        <v>39638</v>
      </c>
      <c r="D21" s="72">
        <v>27</v>
      </c>
      <c r="E21" s="125">
        <v>6.8116453907866192E-2</v>
      </c>
      <c r="F21" s="72">
        <v>4973</v>
      </c>
      <c r="G21" s="125">
        <v>12.54604167717847</v>
      </c>
      <c r="H21" s="72">
        <v>34638</v>
      </c>
      <c r="I21" s="125">
        <v>87.385841868913673</v>
      </c>
    </row>
    <row r="22" spans="2:9">
      <c r="B22" s="111" t="s">
        <v>97</v>
      </c>
      <c r="C22" s="75">
        <v>9603</v>
      </c>
      <c r="D22" s="72">
        <v>1410</v>
      </c>
      <c r="E22" s="125">
        <v>14.68291159012808</v>
      </c>
      <c r="F22" s="72">
        <v>1843</v>
      </c>
      <c r="G22" s="125">
        <v>19.19191919191919</v>
      </c>
      <c r="H22" s="72">
        <v>6350</v>
      </c>
      <c r="I22" s="125">
        <v>66.125169217952731</v>
      </c>
    </row>
    <row r="23" spans="2:9">
      <c r="B23" s="111" t="s">
        <v>98</v>
      </c>
      <c r="C23" s="75">
        <v>5072</v>
      </c>
      <c r="D23" s="72">
        <v>16</v>
      </c>
      <c r="E23" s="125">
        <v>0.31545741324921128</v>
      </c>
      <c r="F23" s="72">
        <v>1225</v>
      </c>
      <c r="G23" s="125">
        <v>24.152208201892741</v>
      </c>
      <c r="H23" s="72">
        <v>3831</v>
      </c>
      <c r="I23" s="125">
        <v>75.532334384858046</v>
      </c>
    </row>
    <row r="24" spans="2:9">
      <c r="B24" s="111" t="s">
        <v>99</v>
      </c>
      <c r="C24" s="75">
        <v>547</v>
      </c>
      <c r="D24" s="72">
        <v>36</v>
      </c>
      <c r="E24" s="125">
        <v>6.5813528336380251</v>
      </c>
      <c r="F24" s="72">
        <v>7</v>
      </c>
      <c r="G24" s="125">
        <v>1.2797074954296159</v>
      </c>
      <c r="H24" s="72">
        <v>504</v>
      </c>
      <c r="I24" s="125">
        <v>92.138939670932359</v>
      </c>
    </row>
    <row r="25" spans="2:9">
      <c r="B25" s="111" t="s">
        <v>100</v>
      </c>
      <c r="C25" s="75">
        <v>13702</v>
      </c>
      <c r="D25" s="72">
        <v>565</v>
      </c>
      <c r="E25" s="125">
        <v>4.1234856225368546</v>
      </c>
      <c r="F25" s="72">
        <v>1721</v>
      </c>
      <c r="G25" s="125">
        <v>12.560210188293681</v>
      </c>
      <c r="H25" s="72">
        <v>11416</v>
      </c>
      <c r="I25" s="125">
        <v>83.316304189169472</v>
      </c>
    </row>
    <row r="26" spans="2:9">
      <c r="B26" s="111" t="s">
        <v>101</v>
      </c>
      <c r="C26" s="75">
        <v>7916</v>
      </c>
      <c r="D26" s="72">
        <v>7</v>
      </c>
      <c r="E26" s="125">
        <v>8.8428499242041436E-2</v>
      </c>
      <c r="F26" s="72">
        <v>355</v>
      </c>
      <c r="G26" s="125">
        <v>4.4845881758463868</v>
      </c>
      <c r="H26" s="72">
        <v>7554</v>
      </c>
      <c r="I26" s="125">
        <v>95.426983324911575</v>
      </c>
    </row>
    <row r="27" spans="2:9">
      <c r="B27" s="111" t="s">
        <v>102</v>
      </c>
      <c r="C27" s="75">
        <v>453</v>
      </c>
      <c r="D27" s="72">
        <v>94</v>
      </c>
      <c r="E27" s="125">
        <v>20.750551876379689</v>
      </c>
      <c r="F27" s="72">
        <v>28</v>
      </c>
      <c r="G27" s="125">
        <v>6.1810154525386318</v>
      </c>
      <c r="H27" s="72">
        <v>331</v>
      </c>
      <c r="I27" s="125">
        <v>73.068432671081666</v>
      </c>
    </row>
    <row r="28" spans="2:9">
      <c r="B28" s="111" t="s">
        <v>103</v>
      </c>
      <c r="C28" s="75">
        <v>12958</v>
      </c>
      <c r="D28" s="72">
        <v>1138</v>
      </c>
      <c r="E28" s="125">
        <v>8.7822194783145537</v>
      </c>
      <c r="F28" s="72">
        <v>3170</v>
      </c>
      <c r="G28" s="125">
        <v>24.463651798116992</v>
      </c>
      <c r="H28" s="72">
        <v>8650</v>
      </c>
      <c r="I28" s="125">
        <v>66.754128723568456</v>
      </c>
    </row>
    <row r="29" spans="2:9">
      <c r="B29" s="111" t="s">
        <v>104</v>
      </c>
      <c r="C29" s="75">
        <v>941</v>
      </c>
      <c r="D29" s="72">
        <v>133</v>
      </c>
      <c r="E29" s="125">
        <v>14.13390010626992</v>
      </c>
      <c r="F29" s="72">
        <v>572</v>
      </c>
      <c r="G29" s="125">
        <v>60.786397449521793</v>
      </c>
      <c r="H29" s="72">
        <v>236</v>
      </c>
      <c r="I29" s="125">
        <v>25.079702444208291</v>
      </c>
    </row>
    <row r="30" spans="2:9">
      <c r="B30" s="111" t="s">
        <v>105</v>
      </c>
      <c r="C30" s="75">
        <v>51</v>
      </c>
      <c r="D30" s="72">
        <v>0</v>
      </c>
      <c r="E30" s="125">
        <v>0</v>
      </c>
      <c r="F30" s="72">
        <v>22</v>
      </c>
      <c r="G30" s="125">
        <v>43.137254901960787</v>
      </c>
      <c r="H30" s="72">
        <v>29</v>
      </c>
      <c r="I30" s="125">
        <v>56.862745098039213</v>
      </c>
    </row>
    <row r="31" spans="2:9">
      <c r="B31" s="115" t="s">
        <v>106</v>
      </c>
      <c r="C31" s="90">
        <v>180</v>
      </c>
      <c r="D31" s="87">
        <v>1</v>
      </c>
      <c r="E31" s="126">
        <v>0.55555555555555558</v>
      </c>
      <c r="F31" s="87">
        <v>89</v>
      </c>
      <c r="G31" s="126">
        <v>49.444444444444443</v>
      </c>
      <c r="H31" s="87">
        <v>90</v>
      </c>
      <c r="I31" s="126">
        <v>50</v>
      </c>
    </row>
    <row r="32" spans="2:9" ht="8" customHeight="1"/>
    <row r="33" spans="2:9">
      <c r="B33" s="119" t="s">
        <v>49</v>
      </c>
      <c r="C33" s="63">
        <v>112002</v>
      </c>
      <c r="D33" s="60">
        <v>3910</v>
      </c>
      <c r="E33" s="137">
        <v>3.4910090891234078</v>
      </c>
      <c r="F33" s="60">
        <v>19182</v>
      </c>
      <c r="G33" s="137">
        <v>17.126479884287779</v>
      </c>
      <c r="H33" s="60">
        <v>88910</v>
      </c>
      <c r="I33" s="137">
        <v>79.382511026588816</v>
      </c>
    </row>
    <row r="35" spans="2:9">
      <c r="B35" s="244" t="s">
        <v>364</v>
      </c>
      <c r="C35" s="202"/>
      <c r="D35" s="202"/>
      <c r="E35" s="202"/>
      <c r="F35" s="202"/>
      <c r="G35" s="202"/>
      <c r="H35" s="202"/>
      <c r="I35" s="202"/>
    </row>
  </sheetData>
  <mergeCells count="10">
    <mergeCell ref="A6:I6"/>
    <mergeCell ref="D10:E11"/>
    <mergeCell ref="F10:I10"/>
    <mergeCell ref="B35:I35"/>
    <mergeCell ref="H11:I11"/>
    <mergeCell ref="F11:G11"/>
    <mergeCell ref="C9:C12"/>
    <mergeCell ref="B9:B12"/>
    <mergeCell ref="B7:I7"/>
    <mergeCell ref="D9:I9"/>
  </mergeCells>
  <printOptions horizontalCentered="1" verticalCentered="1"/>
  <pageMargins left="0.27777777777777779" right="0.27777777777777779" top="0.27777777777777779" bottom="0.27777777777777779" header="0.1388888888888889" footer="0.1388888888888889"/>
  <pageSetup paperSize="9" scale="87" orientation="landscape"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5:L36"/>
  <sheetViews>
    <sheetView showGridLines="0" workbookViewId="0"/>
  </sheetViews>
  <sheetFormatPr baseColWidth="10" defaultColWidth="8.7265625" defaultRowHeight="14.5"/>
  <cols>
    <col min="1" max="1" width="4.453125" customWidth="1"/>
    <col min="2" max="2" width="30.1796875" customWidth="1"/>
    <col min="3" max="3" width="2.1796875" customWidth="1"/>
    <col min="4" max="6" width="17" customWidth="1"/>
    <col min="7" max="7" width="2.1796875" customWidth="1"/>
    <col min="8" max="9" width="17" customWidth="1"/>
    <col min="10" max="10" width="2.1796875" customWidth="1"/>
    <col min="11" max="12" width="17" customWidth="1"/>
  </cols>
  <sheetData>
    <row r="5" spans="1:12" ht="19.5" customHeight="1"/>
    <row r="6" spans="1:12" ht="42" customHeight="1">
      <c r="A6" s="201" t="s">
        <v>373</v>
      </c>
      <c r="B6" s="202"/>
      <c r="C6" s="202"/>
      <c r="D6" s="202"/>
      <c r="E6" s="202"/>
      <c r="F6" s="202"/>
      <c r="G6" s="202"/>
      <c r="H6" s="202"/>
      <c r="I6" s="202"/>
      <c r="J6" s="202"/>
      <c r="K6" s="202"/>
      <c r="L6" s="202"/>
    </row>
    <row r="7" spans="1:12" ht="19" customHeight="1">
      <c r="B7" s="203" t="s">
        <v>113</v>
      </c>
      <c r="C7" s="202"/>
      <c r="D7" s="202"/>
      <c r="E7" s="202"/>
      <c r="F7" s="202"/>
      <c r="G7" s="202"/>
      <c r="H7" s="202"/>
      <c r="I7" s="202"/>
      <c r="J7" s="202"/>
      <c r="K7" s="202"/>
      <c r="L7" s="202"/>
    </row>
    <row r="8" spans="1:12" ht="11" customHeight="1"/>
    <row r="9" spans="1:12">
      <c r="B9" s="222" t="s">
        <v>114</v>
      </c>
      <c r="D9" s="228" t="s">
        <v>60</v>
      </c>
      <c r="E9" s="275" t="s">
        <v>374</v>
      </c>
      <c r="F9" s="261"/>
      <c r="H9" s="268" t="s">
        <v>375</v>
      </c>
      <c r="I9" s="261"/>
      <c r="K9" s="268" t="s">
        <v>376</v>
      </c>
      <c r="L9" s="261"/>
    </row>
    <row r="10" spans="1:12">
      <c r="B10" s="223"/>
      <c r="D10" s="243"/>
      <c r="E10" s="276"/>
      <c r="F10" s="274"/>
      <c r="H10" s="226"/>
      <c r="I10" s="274"/>
      <c r="K10" s="226"/>
      <c r="L10" s="274"/>
    </row>
    <row r="11" spans="1:12">
      <c r="B11" s="223"/>
      <c r="D11" s="243"/>
      <c r="E11" s="276"/>
      <c r="F11" s="274"/>
      <c r="H11" s="226"/>
      <c r="I11" s="274"/>
      <c r="K11" s="226"/>
      <c r="L11" s="274"/>
    </row>
    <row r="12" spans="1:12" ht="36" customHeight="1">
      <c r="B12" s="223"/>
      <c r="D12" s="218"/>
      <c r="E12" s="207"/>
      <c r="F12" s="209"/>
      <c r="H12" s="262"/>
      <c r="I12" s="209"/>
      <c r="K12" s="262"/>
      <c r="L12" s="209"/>
    </row>
    <row r="13" spans="1:12" ht="33" customHeight="1">
      <c r="B13" s="224"/>
      <c r="D13" s="39" t="s">
        <v>119</v>
      </c>
      <c r="E13" s="14" t="s">
        <v>119</v>
      </c>
      <c r="F13" s="15" t="s">
        <v>175</v>
      </c>
      <c r="H13" s="39" t="s">
        <v>119</v>
      </c>
      <c r="I13" s="15" t="s">
        <v>377</v>
      </c>
      <c r="K13" s="39" t="s">
        <v>119</v>
      </c>
      <c r="L13" s="15" t="s">
        <v>377</v>
      </c>
    </row>
    <row r="14" spans="1:12">
      <c r="B14" s="107" t="s">
        <v>88</v>
      </c>
      <c r="D14" s="98">
        <v>469968</v>
      </c>
      <c r="E14" s="95">
        <v>17875</v>
      </c>
      <c r="F14" s="124">
        <v>3.8034504476900559</v>
      </c>
      <c r="H14" s="95">
        <v>10771</v>
      </c>
      <c r="I14" s="124">
        <v>37.600363052433153</v>
      </c>
      <c r="K14" s="95">
        <v>28646</v>
      </c>
      <c r="L14" s="124">
        <v>6.0953086167568857</v>
      </c>
    </row>
    <row r="15" spans="1:12">
      <c r="B15" s="111" t="s">
        <v>89</v>
      </c>
      <c r="D15" s="75">
        <v>63180</v>
      </c>
      <c r="E15" s="72">
        <v>126</v>
      </c>
      <c r="F15" s="125">
        <v>0.19943019943019941</v>
      </c>
      <c r="H15" s="72">
        <v>8</v>
      </c>
      <c r="I15" s="125">
        <v>5.9701492537313428</v>
      </c>
      <c r="K15" s="72">
        <v>134</v>
      </c>
      <c r="L15" s="125">
        <v>0.21209243431465649</v>
      </c>
    </row>
    <row r="16" spans="1:12">
      <c r="B16" s="111" t="s">
        <v>90</v>
      </c>
      <c r="D16" s="75">
        <v>50826</v>
      </c>
      <c r="E16" s="72">
        <v>5913</v>
      </c>
      <c r="F16" s="125">
        <v>11.633809467595331</v>
      </c>
      <c r="H16" s="72">
        <v>364</v>
      </c>
      <c r="I16" s="125">
        <v>5.7989485422972757</v>
      </c>
      <c r="K16" s="72">
        <v>6277</v>
      </c>
      <c r="L16" s="125">
        <v>12.34997835753355</v>
      </c>
    </row>
    <row r="17" spans="2:12">
      <c r="B17" s="111" t="s">
        <v>91</v>
      </c>
      <c r="D17" s="75">
        <v>50682</v>
      </c>
      <c r="E17" s="72">
        <v>134</v>
      </c>
      <c r="F17" s="125">
        <v>0.26439367033660871</v>
      </c>
      <c r="H17" s="72">
        <v>2436</v>
      </c>
      <c r="I17" s="125">
        <v>94.785992217898823</v>
      </c>
      <c r="K17" s="72">
        <v>2570</v>
      </c>
      <c r="L17" s="125">
        <v>5.0708338266051074</v>
      </c>
    </row>
    <row r="18" spans="2:12">
      <c r="B18" s="111" t="s">
        <v>92</v>
      </c>
      <c r="D18" s="75">
        <v>86500</v>
      </c>
      <c r="E18" s="72">
        <v>169</v>
      </c>
      <c r="F18" s="125">
        <v>0.19537572254335259</v>
      </c>
      <c r="H18" s="72">
        <v>237</v>
      </c>
      <c r="I18" s="125">
        <v>58.374384236453203</v>
      </c>
      <c r="K18" s="72">
        <v>406</v>
      </c>
      <c r="L18" s="125">
        <v>0.46936416184971103</v>
      </c>
    </row>
    <row r="19" spans="2:12">
      <c r="B19" s="111" t="s">
        <v>93</v>
      </c>
      <c r="D19" s="75">
        <v>25962</v>
      </c>
      <c r="E19" s="72">
        <v>70</v>
      </c>
      <c r="F19" s="125">
        <v>0.26962483629920653</v>
      </c>
      <c r="H19" s="72">
        <v>69</v>
      </c>
      <c r="I19" s="125">
        <v>49.640287769784173</v>
      </c>
      <c r="K19" s="72">
        <v>139</v>
      </c>
      <c r="L19" s="125">
        <v>0.53539788922271014</v>
      </c>
    </row>
    <row r="20" spans="2:12">
      <c r="B20" s="111" t="s">
        <v>94</v>
      </c>
      <c r="D20" s="75">
        <v>161679</v>
      </c>
      <c r="E20" s="72">
        <v>2</v>
      </c>
      <c r="F20" s="125">
        <v>1.2370190315377999E-3</v>
      </c>
      <c r="H20" s="72">
        <v>0</v>
      </c>
      <c r="I20" s="125">
        <v>0</v>
      </c>
      <c r="K20" s="72">
        <v>2</v>
      </c>
      <c r="L20" s="125">
        <v>1.2370190315377999E-3</v>
      </c>
    </row>
    <row r="21" spans="2:12">
      <c r="B21" s="111" t="s">
        <v>95</v>
      </c>
      <c r="D21" s="75">
        <v>105282</v>
      </c>
      <c r="E21" s="72">
        <v>508</v>
      </c>
      <c r="F21" s="125">
        <v>0.48251363006021919</v>
      </c>
      <c r="H21" s="72">
        <v>1396</v>
      </c>
      <c r="I21" s="125">
        <v>73.319327731092429</v>
      </c>
      <c r="K21" s="72">
        <v>1904</v>
      </c>
      <c r="L21" s="125">
        <v>1.8084762827453891</v>
      </c>
    </row>
    <row r="22" spans="2:12">
      <c r="B22" s="111" t="s">
        <v>96</v>
      </c>
      <c r="D22" s="75">
        <v>431467</v>
      </c>
      <c r="E22" s="72">
        <v>10959</v>
      </c>
      <c r="F22" s="125">
        <v>2.5399393232854428</v>
      </c>
      <c r="H22" s="72">
        <v>34638</v>
      </c>
      <c r="I22" s="125">
        <v>75.965524047634716</v>
      </c>
      <c r="K22" s="72">
        <v>45597</v>
      </c>
      <c r="L22" s="125">
        <v>10.56789974667819</v>
      </c>
    </row>
    <row r="23" spans="2:12">
      <c r="B23" s="111" t="s">
        <v>97</v>
      </c>
      <c r="D23" s="75">
        <v>245572</v>
      </c>
      <c r="E23" s="72">
        <v>8673</v>
      </c>
      <c r="F23" s="125">
        <v>3.5317544345446552</v>
      </c>
      <c r="H23" s="72">
        <v>6350</v>
      </c>
      <c r="I23" s="125">
        <v>42.268521600213013</v>
      </c>
      <c r="K23" s="72">
        <v>15023</v>
      </c>
      <c r="L23" s="125">
        <v>6.1175541185477167</v>
      </c>
    </row>
    <row r="24" spans="2:12">
      <c r="B24" s="111" t="s">
        <v>98</v>
      </c>
      <c r="D24" s="75">
        <v>62191</v>
      </c>
      <c r="E24" s="72">
        <v>716</v>
      </c>
      <c r="F24" s="125">
        <v>1.1512919875866281</v>
      </c>
      <c r="H24" s="72">
        <v>3831</v>
      </c>
      <c r="I24" s="125">
        <v>84.253353859687707</v>
      </c>
      <c r="K24" s="72">
        <v>4547</v>
      </c>
      <c r="L24" s="125">
        <v>7.3113473010564229</v>
      </c>
    </row>
    <row r="25" spans="2:12">
      <c r="B25" s="111" t="s">
        <v>99</v>
      </c>
      <c r="D25" s="75">
        <v>103578</v>
      </c>
      <c r="E25" s="72">
        <v>28</v>
      </c>
      <c r="F25" s="125">
        <v>2.7032767576126202E-2</v>
      </c>
      <c r="H25" s="72">
        <v>504</v>
      </c>
      <c r="I25" s="125">
        <v>94.73684210526315</v>
      </c>
      <c r="K25" s="72">
        <v>532</v>
      </c>
      <c r="L25" s="125">
        <v>0.51362258394639793</v>
      </c>
    </row>
    <row r="26" spans="2:12">
      <c r="B26" s="111" t="s">
        <v>100</v>
      </c>
      <c r="D26" s="75">
        <v>291542</v>
      </c>
      <c r="E26" s="72">
        <v>259</v>
      </c>
      <c r="F26" s="125">
        <v>8.8837971887412451E-2</v>
      </c>
      <c r="H26" s="72">
        <v>11416</v>
      </c>
      <c r="I26" s="125">
        <v>97.781584582441113</v>
      </c>
      <c r="K26" s="72">
        <v>11675</v>
      </c>
      <c r="L26" s="125">
        <v>4.0045688099827812</v>
      </c>
    </row>
    <row r="27" spans="2:12">
      <c r="B27" s="111" t="s">
        <v>101</v>
      </c>
      <c r="D27" s="75">
        <v>76046</v>
      </c>
      <c r="E27" s="72">
        <v>2534</v>
      </c>
      <c r="F27" s="125">
        <v>3.3321936722510062</v>
      </c>
      <c r="H27" s="72">
        <v>7554</v>
      </c>
      <c r="I27" s="125">
        <v>74.881046788263291</v>
      </c>
      <c r="K27" s="72">
        <v>10088</v>
      </c>
      <c r="L27" s="125">
        <v>13.265654998290509</v>
      </c>
    </row>
    <row r="28" spans="2:12">
      <c r="B28" s="111" t="s">
        <v>102</v>
      </c>
      <c r="D28" s="75">
        <v>24295</v>
      </c>
      <c r="E28" s="72">
        <v>85</v>
      </c>
      <c r="F28" s="125">
        <v>0.34986622761885161</v>
      </c>
      <c r="H28" s="72">
        <v>331</v>
      </c>
      <c r="I28" s="125">
        <v>79.567307692307693</v>
      </c>
      <c r="K28" s="72">
        <v>416</v>
      </c>
      <c r="L28" s="125">
        <v>1.712286478699321</v>
      </c>
    </row>
    <row r="29" spans="2:12">
      <c r="B29" s="111" t="s">
        <v>103</v>
      </c>
      <c r="D29" s="75">
        <v>122230</v>
      </c>
      <c r="E29" s="72">
        <v>138</v>
      </c>
      <c r="F29" s="125">
        <v>0.11290190624233</v>
      </c>
      <c r="H29" s="72">
        <v>8650</v>
      </c>
      <c r="I29" s="125">
        <v>98.429676832043697</v>
      </c>
      <c r="K29" s="72">
        <v>8788</v>
      </c>
      <c r="L29" s="125">
        <v>7.1897242902724372</v>
      </c>
    </row>
    <row r="30" spans="2:12">
      <c r="B30" s="111" t="s">
        <v>104</v>
      </c>
      <c r="D30" s="75">
        <v>15311</v>
      </c>
      <c r="E30" s="72">
        <v>5</v>
      </c>
      <c r="F30" s="125">
        <v>3.2656260205081312E-2</v>
      </c>
      <c r="H30" s="72">
        <v>236</v>
      </c>
      <c r="I30" s="125">
        <v>97.925311203319495</v>
      </c>
      <c r="K30" s="72">
        <v>241</v>
      </c>
      <c r="L30" s="125">
        <v>1.574031741884919</v>
      </c>
    </row>
    <row r="31" spans="2:12">
      <c r="B31" s="111" t="s">
        <v>105</v>
      </c>
      <c r="D31" s="75">
        <v>2534</v>
      </c>
      <c r="E31" s="72">
        <v>20</v>
      </c>
      <c r="F31" s="125">
        <v>0.78926598263614844</v>
      </c>
      <c r="H31" s="72">
        <v>29</v>
      </c>
      <c r="I31" s="125">
        <v>59.183673469387763</v>
      </c>
      <c r="K31" s="72">
        <v>49</v>
      </c>
      <c r="L31" s="125">
        <v>1.933701657458563</v>
      </c>
    </row>
    <row r="32" spans="2:12">
      <c r="B32" s="115" t="s">
        <v>106</v>
      </c>
      <c r="D32" s="90">
        <v>3397</v>
      </c>
      <c r="E32" s="87">
        <v>14</v>
      </c>
      <c r="F32" s="126">
        <v>0.41212834854283192</v>
      </c>
      <c r="H32" s="87">
        <v>90</v>
      </c>
      <c r="I32" s="126">
        <v>86.538461538461547</v>
      </c>
      <c r="K32" s="87">
        <v>104</v>
      </c>
      <c r="L32" s="126">
        <v>3.0615248748896091</v>
      </c>
    </row>
    <row r="33" spans="2:12" ht="8" customHeight="1"/>
    <row r="34" spans="2:12">
      <c r="B34" s="119" t="s">
        <v>49</v>
      </c>
      <c r="D34" s="63">
        <v>2392242</v>
      </c>
      <c r="E34" s="60">
        <v>48228</v>
      </c>
      <c r="F34" s="137">
        <v>2.0160167742226749</v>
      </c>
      <c r="H34" s="60">
        <v>88910</v>
      </c>
      <c r="I34" s="137">
        <v>64.832504484533828</v>
      </c>
      <c r="K34" s="60">
        <v>137138</v>
      </c>
      <c r="L34" s="137">
        <v>5.732614008114564</v>
      </c>
    </row>
    <row r="36" spans="2:12">
      <c r="B36" s="244" t="s">
        <v>364</v>
      </c>
      <c r="C36" s="202"/>
      <c r="D36" s="202"/>
      <c r="E36" s="202"/>
      <c r="F36" s="202"/>
      <c r="G36" s="202"/>
      <c r="H36" s="202"/>
      <c r="I36" s="202"/>
    </row>
  </sheetData>
  <mergeCells count="8">
    <mergeCell ref="B7:L7"/>
    <mergeCell ref="A6:L6"/>
    <mergeCell ref="B36:I36"/>
    <mergeCell ref="H9:I12"/>
    <mergeCell ref="K9:L12"/>
    <mergeCell ref="D9:D12"/>
    <mergeCell ref="E9:F12"/>
    <mergeCell ref="B9:B13"/>
  </mergeCells>
  <printOptions horizontalCentered="1" verticalCentered="1"/>
  <pageMargins left="0.27777777777777779" right="0.27777777777777779" top="0.27777777777777779" bottom="0.27777777777777779" header="0.1388888888888889" footer="0.1388888888888889"/>
  <pageSetup paperSize="9" scale="88" orientation="landscape"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6:T7"/>
  <sheetViews>
    <sheetView showGridLines="0" workbookViewId="0"/>
  </sheetViews>
  <sheetFormatPr baseColWidth="10" defaultColWidth="8.7265625" defaultRowHeight="14.5"/>
  <sheetData>
    <row r="6" spans="1:20" ht="21">
      <c r="A6" s="201" t="s">
        <v>378</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110</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73871</v>
      </c>
      <c r="E9" s="108">
        <v>56534</v>
      </c>
      <c r="F9" s="108">
        <v>38325</v>
      </c>
      <c r="G9" s="108">
        <v>36606</v>
      </c>
      <c r="H9" s="108">
        <v>35558</v>
      </c>
      <c r="I9" s="108">
        <v>17192</v>
      </c>
      <c r="J9" s="108">
        <v>13300</v>
      </c>
      <c r="K9" s="108">
        <v>11079</v>
      </c>
      <c r="L9" s="194"/>
      <c r="M9" s="7"/>
      <c r="N9" s="195">
        <f t="shared" ref="N9:N28" si="0">E9/D9-1</f>
        <v>-0.23469291061444952</v>
      </c>
      <c r="O9" s="196">
        <f t="shared" ref="O9:O28" si="1">E9-D9</f>
        <v>-17337</v>
      </c>
      <c r="P9" s="195">
        <f t="shared" ref="P9:P28" si="2">F9/E9-1</f>
        <v>-0.32208936215374817</v>
      </c>
      <c r="Q9" s="196">
        <f t="shared" ref="Q9:Q28" si="3">F9-E9</f>
        <v>-18209</v>
      </c>
      <c r="R9" s="195">
        <f t="shared" ref="R9:R28" si="4">G9/F9-1</f>
        <v>-4.4853228962817959E-2</v>
      </c>
      <c r="S9" s="196">
        <f t="shared" ref="S9:S28" si="5">G9-F9</f>
        <v>-1719</v>
      </c>
      <c r="T9" s="195">
        <f t="shared" ref="T9:T28" si="6">H9/G9-1</f>
        <v>-2.862918647216306E-2</v>
      </c>
      <c r="U9" s="196">
        <f t="shared" ref="U9:U28" si="7">H9-G9</f>
        <v>-1048</v>
      </c>
      <c r="V9" s="195">
        <f t="shared" ref="V9:V28" si="8">I9/H9-1</f>
        <v>-0.51650824005849594</v>
      </c>
      <c r="W9" s="196">
        <f t="shared" ref="W9:W28" si="9">I9-H9</f>
        <v>-18366</v>
      </c>
      <c r="X9" s="195">
        <f t="shared" ref="X9:X28" si="10">J9/I9-1</f>
        <v>-0.2263843648208469</v>
      </c>
      <c r="Y9" s="196">
        <f t="shared" ref="Y9:Y28" si="11">J9-I9</f>
        <v>-3892</v>
      </c>
      <c r="Z9" s="195">
        <v>-0.26536701810224778</v>
      </c>
      <c r="AA9" s="196">
        <v>-4002</v>
      </c>
    </row>
    <row r="10" spans="2:27">
      <c r="B10" s="169" t="s">
        <v>89</v>
      </c>
      <c r="D10" s="42">
        <v>6236</v>
      </c>
      <c r="E10" s="112">
        <v>4811</v>
      </c>
      <c r="F10" s="112">
        <v>2779</v>
      </c>
      <c r="G10" s="112">
        <v>1565</v>
      </c>
      <c r="H10" s="112">
        <v>186</v>
      </c>
      <c r="I10" s="112">
        <v>86</v>
      </c>
      <c r="J10" s="112">
        <v>53</v>
      </c>
      <c r="K10" s="112">
        <v>56</v>
      </c>
      <c r="L10" s="197"/>
      <c r="M10" s="8"/>
      <c r="N10" s="198">
        <f t="shared" si="0"/>
        <v>-0.22851186658114175</v>
      </c>
      <c r="O10" s="199">
        <f t="shared" si="1"/>
        <v>-1425</v>
      </c>
      <c r="P10" s="198">
        <f t="shared" si="2"/>
        <v>-0.4223654125961338</v>
      </c>
      <c r="Q10" s="199">
        <f t="shared" si="3"/>
        <v>-2032</v>
      </c>
      <c r="R10" s="198">
        <f t="shared" si="4"/>
        <v>-0.43684778697373161</v>
      </c>
      <c r="S10" s="199">
        <f t="shared" si="5"/>
        <v>-1214</v>
      </c>
      <c r="T10" s="198">
        <f t="shared" si="6"/>
        <v>-0.88115015974440891</v>
      </c>
      <c r="U10" s="199">
        <f t="shared" si="7"/>
        <v>-1379</v>
      </c>
      <c r="V10" s="198">
        <f t="shared" si="8"/>
        <v>-0.5376344086021505</v>
      </c>
      <c r="W10" s="199">
        <f t="shared" si="9"/>
        <v>-100</v>
      </c>
      <c r="X10" s="198">
        <f t="shared" si="10"/>
        <v>-0.38372093023255816</v>
      </c>
      <c r="Y10" s="199">
        <f t="shared" si="11"/>
        <v>-33</v>
      </c>
      <c r="Z10" s="198">
        <v>-0.4563106796116505</v>
      </c>
      <c r="AA10" s="199">
        <v>-47</v>
      </c>
    </row>
    <row r="11" spans="2:27">
      <c r="B11" s="169" t="s">
        <v>90</v>
      </c>
      <c r="D11" s="42">
        <v>5794</v>
      </c>
      <c r="E11" s="112">
        <v>3064</v>
      </c>
      <c r="F11" s="112">
        <v>2063</v>
      </c>
      <c r="G11" s="112">
        <v>2778</v>
      </c>
      <c r="H11" s="112">
        <v>1346</v>
      </c>
      <c r="I11" s="112">
        <v>445</v>
      </c>
      <c r="J11" s="112">
        <v>379</v>
      </c>
      <c r="K11" s="112">
        <v>516</v>
      </c>
      <c r="L11" s="197"/>
      <c r="M11" s="8"/>
      <c r="N11" s="198">
        <f t="shared" si="0"/>
        <v>-0.47117707973765965</v>
      </c>
      <c r="O11" s="199">
        <f t="shared" si="1"/>
        <v>-2730</v>
      </c>
      <c r="P11" s="198">
        <f t="shared" si="2"/>
        <v>-0.32669712793733685</v>
      </c>
      <c r="Q11" s="199">
        <f t="shared" si="3"/>
        <v>-1001</v>
      </c>
      <c r="R11" s="198">
        <f t="shared" si="4"/>
        <v>0.34658264663111971</v>
      </c>
      <c r="S11" s="199">
        <f t="shared" si="5"/>
        <v>715</v>
      </c>
      <c r="T11" s="198">
        <f t="shared" si="6"/>
        <v>-0.51547876169906415</v>
      </c>
      <c r="U11" s="199">
        <f t="shared" si="7"/>
        <v>-1432</v>
      </c>
      <c r="V11" s="198">
        <f t="shared" si="8"/>
        <v>-0.66939078751857362</v>
      </c>
      <c r="W11" s="199">
        <f t="shared" si="9"/>
        <v>-901</v>
      </c>
      <c r="X11" s="198">
        <f t="shared" si="10"/>
        <v>-0.14831460674157304</v>
      </c>
      <c r="Y11" s="199">
        <f t="shared" si="11"/>
        <v>-66</v>
      </c>
      <c r="Z11" s="198">
        <v>0.48275862068965519</v>
      </c>
      <c r="AA11" s="199">
        <v>168</v>
      </c>
    </row>
    <row r="12" spans="2:27">
      <c r="B12" s="169" t="s">
        <v>91</v>
      </c>
      <c r="D12" s="42">
        <v>4317</v>
      </c>
      <c r="E12" s="112">
        <v>2454</v>
      </c>
      <c r="F12" s="112">
        <v>2514</v>
      </c>
      <c r="G12" s="112">
        <v>3293</v>
      </c>
      <c r="H12" s="112">
        <v>4117</v>
      </c>
      <c r="I12" s="112">
        <v>3750</v>
      </c>
      <c r="J12" s="112">
        <v>3846</v>
      </c>
      <c r="K12" s="112">
        <v>4239</v>
      </c>
      <c r="L12" s="197"/>
      <c r="M12" s="8"/>
      <c r="N12" s="198">
        <f t="shared" si="0"/>
        <v>-0.43154968728283527</v>
      </c>
      <c r="O12" s="199">
        <f t="shared" si="1"/>
        <v>-1863</v>
      </c>
      <c r="P12" s="198">
        <f t="shared" si="2"/>
        <v>2.4449877750611249E-2</v>
      </c>
      <c r="Q12" s="199">
        <f t="shared" si="3"/>
        <v>60</v>
      </c>
      <c r="R12" s="198">
        <f t="shared" si="4"/>
        <v>0.30986475735879071</v>
      </c>
      <c r="S12" s="199">
        <f t="shared" si="5"/>
        <v>779</v>
      </c>
      <c r="T12" s="198">
        <f t="shared" si="6"/>
        <v>0.25022775584573331</v>
      </c>
      <c r="U12" s="199">
        <f t="shared" si="7"/>
        <v>824</v>
      </c>
      <c r="V12" s="198">
        <f t="shared" si="8"/>
        <v>-8.9142579548214695E-2</v>
      </c>
      <c r="W12" s="199">
        <f t="shared" si="9"/>
        <v>-367</v>
      </c>
      <c r="X12" s="198">
        <f t="shared" si="10"/>
        <v>2.5600000000000067E-2</v>
      </c>
      <c r="Y12" s="199">
        <f t="shared" si="11"/>
        <v>96</v>
      </c>
      <c r="Z12" s="198">
        <v>0.27297297297297313</v>
      </c>
      <c r="AA12" s="199">
        <v>909</v>
      </c>
    </row>
    <row r="13" spans="2:27">
      <c r="B13" s="169" t="s">
        <v>92</v>
      </c>
      <c r="D13" s="42">
        <v>9040</v>
      </c>
      <c r="E13" s="112">
        <v>8082</v>
      </c>
      <c r="F13" s="112">
        <v>9950</v>
      </c>
      <c r="G13" s="112">
        <v>7071</v>
      </c>
      <c r="H13" s="112">
        <v>5826</v>
      </c>
      <c r="I13" s="112">
        <v>7478</v>
      </c>
      <c r="J13" s="112">
        <v>2427</v>
      </c>
      <c r="K13" s="112">
        <v>376</v>
      </c>
      <c r="L13" s="197"/>
      <c r="M13" s="8"/>
      <c r="N13" s="198">
        <f t="shared" si="0"/>
        <v>-0.10597345132743363</v>
      </c>
      <c r="O13" s="199">
        <f t="shared" si="1"/>
        <v>-958</v>
      </c>
      <c r="P13" s="198">
        <f t="shared" si="2"/>
        <v>0.23113090819104176</v>
      </c>
      <c r="Q13" s="199">
        <f t="shared" si="3"/>
        <v>1868</v>
      </c>
      <c r="R13" s="198">
        <f t="shared" si="4"/>
        <v>-0.28934673366834174</v>
      </c>
      <c r="S13" s="199">
        <f t="shared" si="5"/>
        <v>-2879</v>
      </c>
      <c r="T13" s="198">
        <f t="shared" si="6"/>
        <v>-0.1760712770470938</v>
      </c>
      <c r="U13" s="199">
        <f t="shared" si="7"/>
        <v>-1245</v>
      </c>
      <c r="V13" s="198">
        <f t="shared" si="8"/>
        <v>0.28355647099210435</v>
      </c>
      <c r="W13" s="199">
        <f t="shared" si="9"/>
        <v>1652</v>
      </c>
      <c r="X13" s="198">
        <f t="shared" si="10"/>
        <v>-0.67544798074351431</v>
      </c>
      <c r="Y13" s="199">
        <f t="shared" si="11"/>
        <v>-5051</v>
      </c>
      <c r="Z13" s="198">
        <v>-0.97183520599250939</v>
      </c>
      <c r="AA13" s="199">
        <v>-12974</v>
      </c>
    </row>
    <row r="14" spans="2:27">
      <c r="B14" s="169" t="s">
        <v>93</v>
      </c>
      <c r="D14" s="42">
        <v>3990</v>
      </c>
      <c r="E14" s="112">
        <v>3899</v>
      </c>
      <c r="F14" s="112">
        <v>1365</v>
      </c>
      <c r="G14" s="112">
        <v>873</v>
      </c>
      <c r="H14" s="112">
        <v>1583</v>
      </c>
      <c r="I14" s="112">
        <v>376</v>
      </c>
      <c r="J14" s="112">
        <v>425</v>
      </c>
      <c r="K14" s="112">
        <v>1425</v>
      </c>
      <c r="L14" s="197"/>
      <c r="M14" s="8"/>
      <c r="N14" s="198">
        <f t="shared" si="0"/>
        <v>-2.2807017543859609E-2</v>
      </c>
      <c r="O14" s="199">
        <f t="shared" si="1"/>
        <v>-91</v>
      </c>
      <c r="P14" s="198">
        <f t="shared" si="2"/>
        <v>-0.64991023339317766</v>
      </c>
      <c r="Q14" s="199">
        <f t="shared" si="3"/>
        <v>-2534</v>
      </c>
      <c r="R14" s="198">
        <f t="shared" si="4"/>
        <v>-0.36043956043956049</v>
      </c>
      <c r="S14" s="199">
        <f t="shared" si="5"/>
        <v>-492</v>
      </c>
      <c r="T14" s="198">
        <f t="shared" si="6"/>
        <v>0.81328751431844215</v>
      </c>
      <c r="U14" s="199">
        <f t="shared" si="7"/>
        <v>710</v>
      </c>
      <c r="V14" s="198">
        <f t="shared" si="8"/>
        <v>-0.76247631080227418</v>
      </c>
      <c r="W14" s="199">
        <f t="shared" si="9"/>
        <v>-1207</v>
      </c>
      <c r="X14" s="198">
        <f t="shared" si="10"/>
        <v>0.13031914893617014</v>
      </c>
      <c r="Y14" s="199">
        <f t="shared" si="11"/>
        <v>49</v>
      </c>
      <c r="Z14" s="198">
        <v>1.981171548117155</v>
      </c>
      <c r="AA14" s="199">
        <v>947</v>
      </c>
    </row>
    <row r="15" spans="2:27">
      <c r="B15" s="169" t="s">
        <v>94</v>
      </c>
      <c r="D15" s="42">
        <v>1593</v>
      </c>
      <c r="E15" s="112">
        <v>119</v>
      </c>
      <c r="F15" s="112">
        <v>186</v>
      </c>
      <c r="G15" s="112">
        <v>207</v>
      </c>
      <c r="H15" s="112">
        <v>157</v>
      </c>
      <c r="I15" s="112">
        <v>151</v>
      </c>
      <c r="J15" s="112">
        <v>151</v>
      </c>
      <c r="K15" s="112">
        <v>207</v>
      </c>
      <c r="L15" s="197"/>
      <c r="M15" s="8"/>
      <c r="N15" s="198">
        <f t="shared" si="0"/>
        <v>-0.92529817953546767</v>
      </c>
      <c r="O15" s="199">
        <f t="shared" si="1"/>
        <v>-1474</v>
      </c>
      <c r="P15" s="198">
        <f t="shared" si="2"/>
        <v>0.56302521008403361</v>
      </c>
      <c r="Q15" s="199">
        <f t="shared" si="3"/>
        <v>67</v>
      </c>
      <c r="R15" s="198">
        <f t="shared" si="4"/>
        <v>0.11290322580645151</v>
      </c>
      <c r="S15" s="199">
        <f t="shared" si="5"/>
        <v>21</v>
      </c>
      <c r="T15" s="198">
        <f t="shared" si="6"/>
        <v>-0.24154589371980673</v>
      </c>
      <c r="U15" s="199">
        <f t="shared" si="7"/>
        <v>-50</v>
      </c>
      <c r="V15" s="198">
        <f t="shared" si="8"/>
        <v>-3.8216560509554132E-2</v>
      </c>
      <c r="W15" s="199">
        <f t="shared" si="9"/>
        <v>-6</v>
      </c>
      <c r="X15" s="198">
        <f t="shared" si="10"/>
        <v>0</v>
      </c>
      <c r="Y15" s="199">
        <f t="shared" si="11"/>
        <v>0</v>
      </c>
      <c r="Z15" s="198">
        <v>0.31012658227848111</v>
      </c>
      <c r="AA15" s="199">
        <v>49</v>
      </c>
    </row>
    <row r="16" spans="2:27">
      <c r="B16" s="169" t="s">
        <v>95</v>
      </c>
      <c r="D16" s="42">
        <v>5895</v>
      </c>
      <c r="E16" s="112">
        <v>4923</v>
      </c>
      <c r="F16" s="112">
        <v>3015</v>
      </c>
      <c r="G16" s="112">
        <v>2591</v>
      </c>
      <c r="H16" s="112">
        <v>2478</v>
      </c>
      <c r="I16" s="112">
        <v>2010</v>
      </c>
      <c r="J16" s="112">
        <v>1924</v>
      </c>
      <c r="K16" s="112">
        <v>3043</v>
      </c>
      <c r="L16" s="197"/>
      <c r="M16" s="8"/>
      <c r="N16" s="198">
        <f t="shared" si="0"/>
        <v>-0.16488549618320614</v>
      </c>
      <c r="O16" s="199">
        <f t="shared" si="1"/>
        <v>-972</v>
      </c>
      <c r="P16" s="198">
        <f t="shared" si="2"/>
        <v>-0.38756855575868376</v>
      </c>
      <c r="Q16" s="199">
        <f t="shared" si="3"/>
        <v>-1908</v>
      </c>
      <c r="R16" s="198">
        <f t="shared" si="4"/>
        <v>-0.14063018242122716</v>
      </c>
      <c r="S16" s="199">
        <f t="shared" si="5"/>
        <v>-424</v>
      </c>
      <c r="T16" s="198">
        <f t="shared" si="6"/>
        <v>-4.3612504824392162E-2</v>
      </c>
      <c r="U16" s="199">
        <f t="shared" si="7"/>
        <v>-113</v>
      </c>
      <c r="V16" s="198">
        <f t="shared" si="8"/>
        <v>-0.18886198547215494</v>
      </c>
      <c r="W16" s="199">
        <f t="shared" si="9"/>
        <v>-468</v>
      </c>
      <c r="X16" s="198">
        <f t="shared" si="10"/>
        <v>-4.2786069651741254E-2</v>
      </c>
      <c r="Y16" s="199">
        <f t="shared" si="11"/>
        <v>-86</v>
      </c>
      <c r="Z16" s="198">
        <v>-0.16378125858752399</v>
      </c>
      <c r="AA16" s="199">
        <v>-596</v>
      </c>
    </row>
    <row r="17" spans="2:27">
      <c r="B17" s="169" t="s">
        <v>96</v>
      </c>
      <c r="D17" s="42">
        <v>76253</v>
      </c>
      <c r="E17" s="112">
        <v>73386</v>
      </c>
      <c r="F17" s="112">
        <v>78542</v>
      </c>
      <c r="G17" s="112">
        <v>69770</v>
      </c>
      <c r="H17" s="112">
        <v>48470</v>
      </c>
      <c r="I17" s="112">
        <v>39755</v>
      </c>
      <c r="J17" s="112">
        <v>38335</v>
      </c>
      <c r="K17" s="112">
        <v>39638</v>
      </c>
      <c r="L17" s="197"/>
      <c r="M17" s="8"/>
      <c r="N17" s="198">
        <f t="shared" si="0"/>
        <v>-3.7598520713939099E-2</v>
      </c>
      <c r="O17" s="199">
        <f t="shared" si="1"/>
        <v>-2867</v>
      </c>
      <c r="P17" s="198">
        <f t="shared" si="2"/>
        <v>7.0258632436704493E-2</v>
      </c>
      <c r="Q17" s="199">
        <f t="shared" si="3"/>
        <v>5156</v>
      </c>
      <c r="R17" s="198">
        <f t="shared" si="4"/>
        <v>-0.11168546764788267</v>
      </c>
      <c r="S17" s="199">
        <f t="shared" si="5"/>
        <v>-8772</v>
      </c>
      <c r="T17" s="198">
        <f t="shared" si="6"/>
        <v>-0.30528880607711051</v>
      </c>
      <c r="U17" s="199">
        <f t="shared" si="7"/>
        <v>-21300</v>
      </c>
      <c r="V17" s="198">
        <f t="shared" si="8"/>
        <v>-0.17980193934392408</v>
      </c>
      <c r="W17" s="199">
        <f t="shared" si="9"/>
        <v>-8715</v>
      </c>
      <c r="X17" s="198">
        <f t="shared" si="10"/>
        <v>-3.5718777512262601E-2</v>
      </c>
      <c r="Y17" s="199">
        <f t="shared" si="11"/>
        <v>-1420</v>
      </c>
      <c r="Z17" s="198">
        <v>-1.7742974674133879E-2</v>
      </c>
      <c r="AA17" s="199">
        <v>-716</v>
      </c>
    </row>
    <row r="18" spans="2:27">
      <c r="B18" s="169" t="s">
        <v>97</v>
      </c>
      <c r="D18" s="42">
        <v>14865</v>
      </c>
      <c r="E18" s="112">
        <v>13381</v>
      </c>
      <c r="F18" s="112">
        <v>11826</v>
      </c>
      <c r="G18" s="112">
        <v>10571</v>
      </c>
      <c r="H18" s="112">
        <v>15501</v>
      </c>
      <c r="I18" s="112">
        <v>7989</v>
      </c>
      <c r="J18" s="112">
        <v>8677</v>
      </c>
      <c r="K18" s="112">
        <v>9603</v>
      </c>
      <c r="L18" s="197"/>
      <c r="M18" s="8"/>
      <c r="N18" s="198">
        <f t="shared" si="0"/>
        <v>-9.9831819710729852E-2</v>
      </c>
      <c r="O18" s="199">
        <f t="shared" si="1"/>
        <v>-1484</v>
      </c>
      <c r="P18" s="198">
        <f t="shared" si="2"/>
        <v>-0.11620955085569096</v>
      </c>
      <c r="Q18" s="199">
        <f t="shared" si="3"/>
        <v>-1555</v>
      </c>
      <c r="R18" s="198">
        <f t="shared" si="4"/>
        <v>-0.10612210383899878</v>
      </c>
      <c r="S18" s="199">
        <f t="shared" si="5"/>
        <v>-1255</v>
      </c>
      <c r="T18" s="198">
        <f t="shared" si="6"/>
        <v>0.46637025825371303</v>
      </c>
      <c r="U18" s="199">
        <f t="shared" si="7"/>
        <v>4930</v>
      </c>
      <c r="V18" s="198">
        <f t="shared" si="8"/>
        <v>-0.48461389587768533</v>
      </c>
      <c r="W18" s="199">
        <f t="shared" si="9"/>
        <v>-7512</v>
      </c>
      <c r="X18" s="198">
        <f t="shared" si="10"/>
        <v>8.6118412817624224E-2</v>
      </c>
      <c r="Y18" s="199">
        <f t="shared" si="11"/>
        <v>688</v>
      </c>
      <c r="Z18" s="198">
        <v>0.83263358778625962</v>
      </c>
      <c r="AA18" s="199">
        <v>4363</v>
      </c>
    </row>
    <row r="19" spans="2:27">
      <c r="B19" s="169" t="s">
        <v>98</v>
      </c>
      <c r="D19" s="42">
        <v>7206</v>
      </c>
      <c r="E19" s="112">
        <v>5685</v>
      </c>
      <c r="F19" s="112">
        <v>5272</v>
      </c>
      <c r="G19" s="112">
        <v>6122</v>
      </c>
      <c r="H19" s="112">
        <v>5753</v>
      </c>
      <c r="I19" s="112">
        <v>3823</v>
      </c>
      <c r="J19" s="112">
        <v>4838</v>
      </c>
      <c r="K19" s="112">
        <v>5072</v>
      </c>
      <c r="L19" s="197"/>
      <c r="M19" s="8"/>
      <c r="N19" s="198">
        <f t="shared" si="0"/>
        <v>-0.21107410491257284</v>
      </c>
      <c r="O19" s="199">
        <f t="shared" si="1"/>
        <v>-1521</v>
      </c>
      <c r="P19" s="198">
        <f t="shared" si="2"/>
        <v>-7.2647317502198772E-2</v>
      </c>
      <c r="Q19" s="199">
        <f t="shared" si="3"/>
        <v>-413</v>
      </c>
      <c r="R19" s="198">
        <f t="shared" si="4"/>
        <v>0.16122913505311076</v>
      </c>
      <c r="S19" s="199">
        <f t="shared" si="5"/>
        <v>850</v>
      </c>
      <c r="T19" s="198">
        <f t="shared" si="6"/>
        <v>-6.0274420124142414E-2</v>
      </c>
      <c r="U19" s="199">
        <f t="shared" si="7"/>
        <v>-369</v>
      </c>
      <c r="V19" s="198">
        <f t="shared" si="8"/>
        <v>-0.33547714236050752</v>
      </c>
      <c r="W19" s="199">
        <f t="shared" si="9"/>
        <v>-1930</v>
      </c>
      <c r="X19" s="198">
        <f t="shared" si="10"/>
        <v>0.26549829976458272</v>
      </c>
      <c r="Y19" s="199">
        <f t="shared" si="11"/>
        <v>1015</v>
      </c>
      <c r="Z19" s="198">
        <v>8.6313985864210796E-2</v>
      </c>
      <c r="AA19" s="199">
        <v>403</v>
      </c>
    </row>
    <row r="20" spans="2:27">
      <c r="B20" s="169" t="s">
        <v>99</v>
      </c>
      <c r="D20" s="42">
        <v>8456</v>
      </c>
      <c r="E20" s="112">
        <v>4923</v>
      </c>
      <c r="F20" s="112">
        <v>4018</v>
      </c>
      <c r="G20" s="112">
        <v>3271</v>
      </c>
      <c r="H20" s="112">
        <v>1893</v>
      </c>
      <c r="I20" s="112">
        <v>1256</v>
      </c>
      <c r="J20" s="112">
        <v>594</v>
      </c>
      <c r="K20" s="112">
        <v>547</v>
      </c>
      <c r="L20" s="197"/>
      <c r="M20" s="8"/>
      <c r="N20" s="198">
        <f t="shared" si="0"/>
        <v>-0.41780983916745507</v>
      </c>
      <c r="O20" s="199">
        <f t="shared" si="1"/>
        <v>-3533</v>
      </c>
      <c r="P20" s="198">
        <f t="shared" si="2"/>
        <v>-0.18383099735933373</v>
      </c>
      <c r="Q20" s="199">
        <f t="shared" si="3"/>
        <v>-905</v>
      </c>
      <c r="R20" s="198">
        <f t="shared" si="4"/>
        <v>-0.18591338974614235</v>
      </c>
      <c r="S20" s="199">
        <f t="shared" si="5"/>
        <v>-747</v>
      </c>
      <c r="T20" s="198">
        <f t="shared" si="6"/>
        <v>-0.42127789666768567</v>
      </c>
      <c r="U20" s="199">
        <f t="shared" si="7"/>
        <v>-1378</v>
      </c>
      <c r="V20" s="198">
        <f t="shared" si="8"/>
        <v>-0.33650290544109873</v>
      </c>
      <c r="W20" s="199">
        <f t="shared" si="9"/>
        <v>-637</v>
      </c>
      <c r="X20" s="198">
        <f t="shared" si="10"/>
        <v>-0.52707006369426757</v>
      </c>
      <c r="Y20" s="199">
        <f t="shared" si="11"/>
        <v>-662</v>
      </c>
      <c r="Z20" s="198">
        <v>-0.53761622992392222</v>
      </c>
      <c r="AA20" s="199">
        <v>-636</v>
      </c>
    </row>
    <row r="21" spans="2:27">
      <c r="B21" s="169" t="s">
        <v>100</v>
      </c>
      <c r="D21" s="42">
        <v>28300</v>
      </c>
      <c r="E21" s="112">
        <v>28494</v>
      </c>
      <c r="F21" s="112">
        <v>10563</v>
      </c>
      <c r="G21" s="112">
        <v>9303</v>
      </c>
      <c r="H21" s="112">
        <v>8062</v>
      </c>
      <c r="I21" s="112">
        <v>10859</v>
      </c>
      <c r="J21" s="112">
        <v>10056</v>
      </c>
      <c r="K21" s="112">
        <v>13702</v>
      </c>
      <c r="L21" s="197"/>
      <c r="M21" s="8"/>
      <c r="N21" s="198">
        <f t="shared" si="0"/>
        <v>6.8551236749117006E-3</v>
      </c>
      <c r="O21" s="199">
        <f t="shared" si="1"/>
        <v>194</v>
      </c>
      <c r="P21" s="198">
        <f t="shared" si="2"/>
        <v>-0.62929037692145717</v>
      </c>
      <c r="Q21" s="199">
        <f t="shared" si="3"/>
        <v>-17931</v>
      </c>
      <c r="R21" s="198">
        <f t="shared" si="4"/>
        <v>-0.11928429423459241</v>
      </c>
      <c r="S21" s="199">
        <f t="shared" si="5"/>
        <v>-1260</v>
      </c>
      <c r="T21" s="198">
        <f t="shared" si="6"/>
        <v>-0.13339782865742233</v>
      </c>
      <c r="U21" s="199">
        <f t="shared" si="7"/>
        <v>-1241</v>
      </c>
      <c r="V21" s="198">
        <f t="shared" si="8"/>
        <v>0.34693624410816182</v>
      </c>
      <c r="W21" s="199">
        <f t="shared" si="9"/>
        <v>2797</v>
      </c>
      <c r="X21" s="198">
        <f t="shared" si="10"/>
        <v>-7.3947877336771328E-2</v>
      </c>
      <c r="Y21" s="199">
        <f t="shared" si="11"/>
        <v>-803</v>
      </c>
      <c r="Z21" s="198">
        <v>-4.1013437849944052E-2</v>
      </c>
      <c r="AA21" s="199">
        <v>-586</v>
      </c>
    </row>
    <row r="22" spans="2:27">
      <c r="B22" s="169" t="s">
        <v>101</v>
      </c>
      <c r="D22" s="42">
        <v>6258</v>
      </c>
      <c r="E22" s="112">
        <v>4718</v>
      </c>
      <c r="F22" s="112">
        <v>5035</v>
      </c>
      <c r="G22" s="112">
        <v>6525</v>
      </c>
      <c r="H22" s="112">
        <v>7096</v>
      </c>
      <c r="I22" s="112">
        <v>6987</v>
      </c>
      <c r="J22" s="112">
        <v>7279</v>
      </c>
      <c r="K22" s="112">
        <v>7916</v>
      </c>
      <c r="L22" s="197"/>
      <c r="M22" s="8"/>
      <c r="N22" s="198">
        <f t="shared" si="0"/>
        <v>-0.24608501118568238</v>
      </c>
      <c r="O22" s="199">
        <f t="shared" si="1"/>
        <v>-1540</v>
      </c>
      <c r="P22" s="198">
        <f t="shared" si="2"/>
        <v>6.7189487070792753E-2</v>
      </c>
      <c r="Q22" s="199">
        <f t="shared" si="3"/>
        <v>317</v>
      </c>
      <c r="R22" s="198">
        <f t="shared" si="4"/>
        <v>0.29592850049652442</v>
      </c>
      <c r="S22" s="199">
        <f t="shared" si="5"/>
        <v>1490</v>
      </c>
      <c r="T22" s="198">
        <f t="shared" si="6"/>
        <v>8.7509578544061384E-2</v>
      </c>
      <c r="U22" s="199">
        <f t="shared" si="7"/>
        <v>571</v>
      </c>
      <c r="V22" s="198">
        <f t="shared" si="8"/>
        <v>-1.5360766629086808E-2</v>
      </c>
      <c r="W22" s="199">
        <f t="shared" si="9"/>
        <v>-109</v>
      </c>
      <c r="X22" s="198">
        <f t="shared" si="10"/>
        <v>4.1791899241448327E-2</v>
      </c>
      <c r="Y22" s="199">
        <f t="shared" si="11"/>
        <v>292</v>
      </c>
      <c r="Z22" s="198">
        <v>0.34625850340136061</v>
      </c>
      <c r="AA22" s="199">
        <v>2036</v>
      </c>
    </row>
    <row r="23" spans="2:27">
      <c r="B23" s="169" t="s">
        <v>102</v>
      </c>
      <c r="D23" s="42">
        <v>836</v>
      </c>
      <c r="E23" s="112">
        <v>801</v>
      </c>
      <c r="F23" s="112">
        <v>1019</v>
      </c>
      <c r="G23" s="112">
        <v>768</v>
      </c>
      <c r="H23" s="112">
        <v>659</v>
      </c>
      <c r="I23" s="112">
        <v>458</v>
      </c>
      <c r="J23" s="112">
        <v>609</v>
      </c>
      <c r="K23" s="112">
        <v>453</v>
      </c>
      <c r="L23" s="197"/>
      <c r="M23" s="8"/>
      <c r="N23" s="198">
        <f t="shared" si="0"/>
        <v>-4.186602870813394E-2</v>
      </c>
      <c r="O23" s="199">
        <f t="shared" si="1"/>
        <v>-35</v>
      </c>
      <c r="P23" s="198">
        <f t="shared" si="2"/>
        <v>0.27215980024968789</v>
      </c>
      <c r="Q23" s="199">
        <f t="shared" si="3"/>
        <v>218</v>
      </c>
      <c r="R23" s="198">
        <f t="shared" si="4"/>
        <v>-0.24631992149165849</v>
      </c>
      <c r="S23" s="199">
        <f t="shared" si="5"/>
        <v>-251</v>
      </c>
      <c r="T23" s="198">
        <f t="shared" si="6"/>
        <v>-0.14192708333333337</v>
      </c>
      <c r="U23" s="199">
        <f t="shared" si="7"/>
        <v>-109</v>
      </c>
      <c r="V23" s="198">
        <f t="shared" si="8"/>
        <v>-0.30500758725341426</v>
      </c>
      <c r="W23" s="199">
        <f t="shared" si="9"/>
        <v>-201</v>
      </c>
      <c r="X23" s="198">
        <f t="shared" si="10"/>
        <v>0.32969432314410474</v>
      </c>
      <c r="Y23" s="199">
        <f t="shared" si="11"/>
        <v>151</v>
      </c>
      <c r="Z23" s="198">
        <v>0.22102425876010789</v>
      </c>
      <c r="AA23" s="199">
        <v>82</v>
      </c>
    </row>
    <row r="24" spans="2:27">
      <c r="B24" s="169" t="s">
        <v>103</v>
      </c>
      <c r="D24" s="42">
        <v>13680</v>
      </c>
      <c r="E24" s="112">
        <v>13558</v>
      </c>
      <c r="F24" s="112">
        <v>13090</v>
      </c>
      <c r="G24" s="112">
        <v>13861</v>
      </c>
      <c r="H24" s="112">
        <v>14769</v>
      </c>
      <c r="I24" s="112">
        <v>14321</v>
      </c>
      <c r="J24" s="112">
        <v>13234</v>
      </c>
      <c r="K24" s="112">
        <v>12958</v>
      </c>
      <c r="L24" s="197"/>
      <c r="M24" s="8"/>
      <c r="N24" s="198">
        <f t="shared" si="0"/>
        <v>-8.9181286549707695E-3</v>
      </c>
      <c r="O24" s="199">
        <f t="shared" si="1"/>
        <v>-122</v>
      </c>
      <c r="P24" s="198">
        <f t="shared" si="2"/>
        <v>-3.451836554064025E-2</v>
      </c>
      <c r="Q24" s="199">
        <f t="shared" si="3"/>
        <v>-468</v>
      </c>
      <c r="R24" s="198">
        <f t="shared" si="4"/>
        <v>5.8899923605805871E-2</v>
      </c>
      <c r="S24" s="199">
        <f t="shared" si="5"/>
        <v>771</v>
      </c>
      <c r="T24" s="198">
        <f t="shared" si="6"/>
        <v>6.5507539138590198E-2</v>
      </c>
      <c r="U24" s="199">
        <f t="shared" si="7"/>
        <v>908</v>
      </c>
      <c r="V24" s="198">
        <f t="shared" si="8"/>
        <v>-3.0333807299072424E-2</v>
      </c>
      <c r="W24" s="199">
        <f t="shared" si="9"/>
        <v>-448</v>
      </c>
      <c r="X24" s="198">
        <f t="shared" si="10"/>
        <v>-7.5902520773688975E-2</v>
      </c>
      <c r="Y24" s="199">
        <f t="shared" si="11"/>
        <v>-1087</v>
      </c>
      <c r="Z24" s="198">
        <v>-6.6829900619328808E-2</v>
      </c>
      <c r="AA24" s="199">
        <v>-928</v>
      </c>
    </row>
    <row r="25" spans="2:27">
      <c r="B25" s="169" t="s">
        <v>104</v>
      </c>
      <c r="D25" s="42">
        <v>3116</v>
      </c>
      <c r="E25" s="112">
        <v>3168</v>
      </c>
      <c r="F25" s="112">
        <v>3686</v>
      </c>
      <c r="G25" s="112">
        <v>1997</v>
      </c>
      <c r="H25" s="112">
        <v>1466</v>
      </c>
      <c r="I25" s="112">
        <v>1072</v>
      </c>
      <c r="J25" s="112">
        <v>809</v>
      </c>
      <c r="K25" s="112">
        <v>941</v>
      </c>
      <c r="L25" s="197"/>
      <c r="M25" s="8"/>
      <c r="N25" s="198">
        <f t="shared" si="0"/>
        <v>1.6688061617458283E-2</v>
      </c>
      <c r="O25" s="199">
        <f t="shared" si="1"/>
        <v>52</v>
      </c>
      <c r="P25" s="198">
        <f t="shared" si="2"/>
        <v>0.16351010101010099</v>
      </c>
      <c r="Q25" s="199">
        <f t="shared" si="3"/>
        <v>518</v>
      </c>
      <c r="R25" s="198">
        <f t="shared" si="4"/>
        <v>-0.45822029300054257</v>
      </c>
      <c r="S25" s="199">
        <f t="shared" si="5"/>
        <v>-1689</v>
      </c>
      <c r="T25" s="198">
        <f t="shared" si="6"/>
        <v>-0.26589884827240862</v>
      </c>
      <c r="U25" s="199">
        <f t="shared" si="7"/>
        <v>-531</v>
      </c>
      <c r="V25" s="198">
        <f t="shared" si="8"/>
        <v>-0.26875852660300137</v>
      </c>
      <c r="W25" s="199">
        <f t="shared" si="9"/>
        <v>-394</v>
      </c>
      <c r="X25" s="198">
        <f t="shared" si="10"/>
        <v>-0.24533582089552242</v>
      </c>
      <c r="Y25" s="199">
        <f t="shared" si="11"/>
        <v>-263</v>
      </c>
      <c r="Z25" s="198">
        <v>-0.15681003584229389</v>
      </c>
      <c r="AA25" s="199">
        <v>-175</v>
      </c>
    </row>
    <row r="26" spans="2:27">
      <c r="B26" s="169" t="s">
        <v>105</v>
      </c>
      <c r="D26" s="42">
        <v>22</v>
      </c>
      <c r="E26" s="112">
        <v>26</v>
      </c>
      <c r="F26" s="112">
        <v>45</v>
      </c>
      <c r="G26" s="112">
        <v>77</v>
      </c>
      <c r="H26" s="112">
        <v>52</v>
      </c>
      <c r="I26" s="112">
        <v>71</v>
      </c>
      <c r="J26" s="112">
        <v>102</v>
      </c>
      <c r="K26" s="112">
        <v>51</v>
      </c>
      <c r="L26" s="197"/>
      <c r="M26" s="8"/>
      <c r="N26" s="198">
        <f t="shared" si="0"/>
        <v>0.18181818181818188</v>
      </c>
      <c r="O26" s="199">
        <f t="shared" si="1"/>
        <v>4</v>
      </c>
      <c r="P26" s="198">
        <f t="shared" si="2"/>
        <v>0.73076923076923084</v>
      </c>
      <c r="Q26" s="199">
        <f t="shared" si="3"/>
        <v>19</v>
      </c>
      <c r="R26" s="198">
        <f t="shared" si="4"/>
        <v>0.71111111111111103</v>
      </c>
      <c r="S26" s="199">
        <f t="shared" si="5"/>
        <v>32</v>
      </c>
      <c r="T26" s="198">
        <f t="shared" si="6"/>
        <v>-0.32467532467532467</v>
      </c>
      <c r="U26" s="199">
        <f t="shared" si="7"/>
        <v>-25</v>
      </c>
      <c r="V26" s="198">
        <f t="shared" si="8"/>
        <v>0.36538461538461542</v>
      </c>
      <c r="W26" s="199">
        <f t="shared" si="9"/>
        <v>19</v>
      </c>
      <c r="X26" s="198">
        <f t="shared" si="10"/>
        <v>0.43661971830985924</v>
      </c>
      <c r="Y26" s="199">
        <f t="shared" si="11"/>
        <v>31</v>
      </c>
      <c r="Z26" s="198">
        <v>-0.59523809523809523</v>
      </c>
      <c r="AA26" s="199">
        <v>-75</v>
      </c>
    </row>
    <row r="27" spans="2:27">
      <c r="B27" s="169" t="s">
        <v>106</v>
      </c>
      <c r="D27" s="42">
        <v>126</v>
      </c>
      <c r="E27" s="112">
        <v>217</v>
      </c>
      <c r="F27" s="112">
        <v>143</v>
      </c>
      <c r="G27" s="112">
        <v>174</v>
      </c>
      <c r="H27" s="112">
        <v>269</v>
      </c>
      <c r="I27" s="112">
        <v>254</v>
      </c>
      <c r="J27" s="112">
        <v>289</v>
      </c>
      <c r="K27" s="112">
        <v>180</v>
      </c>
      <c r="L27" s="197"/>
      <c r="M27" s="8"/>
      <c r="N27" s="198">
        <f t="shared" si="0"/>
        <v>0.72222222222222232</v>
      </c>
      <c r="O27" s="199">
        <f t="shared" si="1"/>
        <v>91</v>
      </c>
      <c r="P27" s="198">
        <f t="shared" si="2"/>
        <v>-0.34101382488479259</v>
      </c>
      <c r="Q27" s="199">
        <f t="shared" si="3"/>
        <v>-74</v>
      </c>
      <c r="R27" s="198">
        <f t="shared" si="4"/>
        <v>0.21678321678321688</v>
      </c>
      <c r="S27" s="199">
        <f t="shared" si="5"/>
        <v>31</v>
      </c>
      <c r="T27" s="198">
        <f t="shared" si="6"/>
        <v>0.54597701149425282</v>
      </c>
      <c r="U27" s="199">
        <f t="shared" si="7"/>
        <v>95</v>
      </c>
      <c r="V27" s="198">
        <f t="shared" si="8"/>
        <v>-5.5762081784386575E-2</v>
      </c>
      <c r="W27" s="199">
        <f t="shared" si="9"/>
        <v>-15</v>
      </c>
      <c r="X27" s="198">
        <f t="shared" si="10"/>
        <v>0.13779527559055116</v>
      </c>
      <c r="Y27" s="199">
        <f t="shared" si="11"/>
        <v>35</v>
      </c>
      <c r="Z27" s="198">
        <v>-0.29961089494163429</v>
      </c>
      <c r="AA27" s="199">
        <v>-77</v>
      </c>
    </row>
    <row r="28" spans="2:27">
      <c r="B28" s="31" t="s">
        <v>49</v>
      </c>
      <c r="D28" s="63">
        <v>269854</v>
      </c>
      <c r="E28" s="63">
        <v>232243</v>
      </c>
      <c r="F28" s="63">
        <v>193436</v>
      </c>
      <c r="G28" s="63">
        <v>177423</v>
      </c>
      <c r="H28" s="63">
        <v>155241</v>
      </c>
      <c r="I28" s="63">
        <v>118333</v>
      </c>
      <c r="J28" s="63">
        <v>107327</v>
      </c>
      <c r="K28" s="63">
        <v>112002</v>
      </c>
      <c r="L28" s="64"/>
      <c r="M28" s="11"/>
      <c r="N28" s="200">
        <f t="shared" si="0"/>
        <v>-0.13937536593861866</v>
      </c>
      <c r="O28" s="62">
        <f t="shared" si="1"/>
        <v>-37611</v>
      </c>
      <c r="P28" s="200">
        <f t="shared" si="2"/>
        <v>-0.16709653251120593</v>
      </c>
      <c r="Q28" s="62">
        <f t="shared" si="3"/>
        <v>-38807</v>
      </c>
      <c r="R28" s="200">
        <f t="shared" si="4"/>
        <v>-8.2781902024442244E-2</v>
      </c>
      <c r="S28" s="62">
        <f t="shared" si="5"/>
        <v>-16013</v>
      </c>
      <c r="T28" s="200">
        <f t="shared" si="6"/>
        <v>-0.12502324952232802</v>
      </c>
      <c r="U28" s="62">
        <f t="shared" si="7"/>
        <v>-22182</v>
      </c>
      <c r="V28" s="200">
        <f t="shared" si="8"/>
        <v>-0.23774647161510165</v>
      </c>
      <c r="W28" s="62">
        <f t="shared" si="9"/>
        <v>-36908</v>
      </c>
      <c r="X28" s="200">
        <f t="shared" si="10"/>
        <v>-9.3008712700599183E-2</v>
      </c>
      <c r="Y28" s="62">
        <f t="shared" si="11"/>
        <v>-11006</v>
      </c>
      <c r="Z28" s="200">
        <v>-9.571521997141863E-2</v>
      </c>
      <c r="AA28" s="62">
        <v>-11855</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9F287D9F-28F5-458E-9592-110F7269F06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
              <xm:f>EVO_sinPIA!$D$28:$K$28</xm:f>
              <xm:sqref>L28</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6:T7"/>
  <sheetViews>
    <sheetView showGridLines="0" workbookViewId="0"/>
  </sheetViews>
  <sheetFormatPr baseColWidth="10" defaultColWidth="8.7265625" defaultRowHeight="14.5"/>
  <sheetData>
    <row r="6" spans="1:20" ht="21">
      <c r="A6" s="201" t="s">
        <v>379</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6:T7"/>
  <sheetViews>
    <sheetView showGridLines="0" workbookViewId="0"/>
  </sheetViews>
  <sheetFormatPr baseColWidth="10" defaultColWidth="8.7265625" defaultRowHeight="14.5"/>
  <sheetData>
    <row r="6" spans="1:20" ht="21">
      <c r="A6" s="201" t="s">
        <v>380</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6:T7"/>
  <sheetViews>
    <sheetView showGridLines="0" workbookViewId="0"/>
  </sheetViews>
  <sheetFormatPr baseColWidth="10" defaultColWidth="8.7265625" defaultRowHeight="14.5"/>
  <sheetData>
    <row r="6" spans="1:20" ht="21">
      <c r="A6" s="201" t="s">
        <v>381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B1:Q33"/>
  <sheetViews>
    <sheetView showGridLines="0" workbookViewId="0"/>
  </sheetViews>
  <sheetFormatPr baseColWidth="10" defaultColWidth="8.7265625" defaultRowHeight="14.5"/>
  <cols>
    <col min="1" max="1" width="0.6328125" customWidth="1"/>
    <col min="2" max="2" width="29.1796875" customWidth="1"/>
    <col min="3" max="3" width="0.6328125" customWidth="1"/>
    <col min="4" max="4" width="13.453125" customWidth="1"/>
    <col min="5" max="5" width="0.6328125" customWidth="1"/>
    <col min="6" max="7" width="13.453125" customWidth="1"/>
    <col min="8" max="8" width="0.6328125" customWidth="1"/>
    <col min="9" max="10" width="13.453125" customWidth="1"/>
    <col min="11" max="11" width="0.6328125" customWidth="1"/>
    <col min="12" max="17" width="13.453125" customWidth="1"/>
  </cols>
  <sheetData>
    <row r="1" spans="2:17" ht="12" customHeight="1"/>
    <row r="2" spans="2:17" ht="52.5" customHeight="1"/>
    <row r="3" spans="2:17" ht="23.5" customHeight="1">
      <c r="B3" s="201" t="s">
        <v>382</v>
      </c>
      <c r="C3" s="202"/>
      <c r="D3" s="202"/>
      <c r="E3" s="202"/>
      <c r="F3" s="202"/>
      <c r="G3" s="202"/>
      <c r="H3" s="202"/>
      <c r="I3" s="202"/>
      <c r="J3" s="202"/>
      <c r="K3" s="202"/>
      <c r="L3" s="202"/>
      <c r="M3" s="202"/>
      <c r="N3" s="202"/>
      <c r="O3" s="202"/>
      <c r="P3" s="202"/>
      <c r="Q3" s="202"/>
    </row>
    <row r="4" spans="2:17" ht="18" customHeight="1">
      <c r="B4" s="203" t="s">
        <v>113</v>
      </c>
      <c r="C4" s="202"/>
      <c r="D4" s="202"/>
      <c r="E4" s="202"/>
      <c r="F4" s="202"/>
      <c r="G4" s="202"/>
      <c r="H4" s="202"/>
      <c r="I4" s="202"/>
      <c r="J4" s="202"/>
      <c r="K4" s="202"/>
      <c r="L4" s="202"/>
      <c r="M4" s="202"/>
      <c r="N4" s="202"/>
      <c r="O4" s="202"/>
      <c r="P4" s="202"/>
      <c r="Q4" s="202"/>
    </row>
    <row r="5" spans="2:17" ht="9.5" customHeight="1"/>
    <row r="6" spans="2:17" ht="9.5" customHeight="1">
      <c r="B6" s="222" t="s">
        <v>114</v>
      </c>
      <c r="D6" s="277" t="s">
        <v>383</v>
      </c>
      <c r="F6" s="228" t="s">
        <v>384</v>
      </c>
      <c r="G6" s="261"/>
      <c r="I6" s="228" t="s">
        <v>385</v>
      </c>
      <c r="J6" s="261"/>
      <c r="L6" s="228" t="s">
        <v>359</v>
      </c>
      <c r="M6" s="261"/>
      <c r="N6" s="264" t="s">
        <v>360</v>
      </c>
      <c r="O6" s="215"/>
      <c r="P6" s="215"/>
      <c r="Q6" s="261"/>
    </row>
    <row r="7" spans="2:17">
      <c r="B7" s="223"/>
      <c r="D7" s="223"/>
      <c r="F7" s="226"/>
      <c r="G7" s="274"/>
      <c r="I7" s="226"/>
      <c r="J7" s="274"/>
      <c r="L7" s="226"/>
      <c r="M7" s="274"/>
      <c r="N7" s="207"/>
      <c r="O7" s="208"/>
      <c r="P7" s="208"/>
      <c r="Q7" s="209"/>
    </row>
    <row r="8" spans="2:17" ht="46.5" customHeight="1">
      <c r="B8" s="223"/>
      <c r="D8" s="224"/>
      <c r="F8" s="262"/>
      <c r="G8" s="209"/>
      <c r="I8" s="262"/>
      <c r="J8" s="209"/>
      <c r="L8" s="262"/>
      <c r="M8" s="209"/>
      <c r="N8" s="219" t="s">
        <v>386</v>
      </c>
      <c r="O8" s="211"/>
      <c r="P8" s="219" t="s">
        <v>387</v>
      </c>
      <c r="Q8" s="211"/>
    </row>
    <row r="9" spans="2:17" ht="89" customHeight="1">
      <c r="B9" s="224"/>
      <c r="D9" s="58" t="s">
        <v>119</v>
      </c>
      <c r="F9" s="20" t="s">
        <v>119</v>
      </c>
      <c r="G9" s="21" t="s">
        <v>388</v>
      </c>
      <c r="I9" s="20" t="s">
        <v>119</v>
      </c>
      <c r="J9" s="21" t="s">
        <v>388</v>
      </c>
      <c r="L9" s="20" t="s">
        <v>119</v>
      </c>
      <c r="M9" s="28" t="s">
        <v>389</v>
      </c>
      <c r="N9" s="28" t="s">
        <v>119</v>
      </c>
      <c r="O9" s="28" t="s">
        <v>389</v>
      </c>
      <c r="P9" s="28" t="s">
        <v>119</v>
      </c>
      <c r="Q9" s="21" t="s">
        <v>389</v>
      </c>
    </row>
    <row r="10" spans="2:17" ht="8" customHeight="1"/>
    <row r="11" spans="2:17">
      <c r="B11" s="16" t="s">
        <v>88</v>
      </c>
      <c r="D11" s="98">
        <v>355624</v>
      </c>
      <c r="F11" s="95">
        <f t="shared" ref="F11:F29" si="0">D11-I11</f>
        <v>344782</v>
      </c>
      <c r="G11" s="124">
        <f t="shared" ref="G11:G29" si="1">IFERROR(F11/D11*100,"-")</f>
        <v>96.951274379681905</v>
      </c>
      <c r="I11" s="95">
        <f t="shared" ref="I11:I29" si="2">L11+N11+P11</f>
        <v>10842</v>
      </c>
      <c r="J11" s="124">
        <f t="shared" ref="J11:J29" si="3">IFERROR(I11/D11*100,"-")</f>
        <v>3.0487256203180886</v>
      </c>
      <c r="L11" s="95">
        <v>4099</v>
      </c>
      <c r="M11" s="124">
        <f t="shared" ref="M11:M29" si="4">IFERROR(L11/I11*100,"-")</f>
        <v>37.806677734735288</v>
      </c>
      <c r="N11" s="95">
        <v>5090</v>
      </c>
      <c r="O11" s="124">
        <f t="shared" ref="O11:O29" si="5">IFERROR(N11/I11*100,"-")</f>
        <v>46.947057738424647</v>
      </c>
      <c r="P11" s="95">
        <v>1653</v>
      </c>
      <c r="Q11" s="124">
        <f t="shared" ref="Q11:Q29" si="6">IFERROR(P11/I11*100,"-")</f>
        <v>15.246264526840067</v>
      </c>
    </row>
    <row r="12" spans="2:17">
      <c r="B12" s="17" t="s">
        <v>89</v>
      </c>
      <c r="D12" s="75">
        <v>51469</v>
      </c>
      <c r="F12" s="72">
        <f t="shared" si="0"/>
        <v>50854</v>
      </c>
      <c r="G12" s="125">
        <f t="shared" si="1"/>
        <v>98.805105986127572</v>
      </c>
      <c r="I12" s="72">
        <f t="shared" si="2"/>
        <v>615</v>
      </c>
      <c r="J12" s="125">
        <f t="shared" si="3"/>
        <v>1.194894013872428</v>
      </c>
      <c r="L12" s="72">
        <v>0</v>
      </c>
      <c r="M12" s="125">
        <f t="shared" si="4"/>
        <v>0</v>
      </c>
      <c r="N12" s="72">
        <v>481</v>
      </c>
      <c r="O12" s="125">
        <f t="shared" si="5"/>
        <v>78.211382113821131</v>
      </c>
      <c r="P12" s="72">
        <v>134</v>
      </c>
      <c r="Q12" s="125">
        <f t="shared" si="6"/>
        <v>21.788617886178862</v>
      </c>
    </row>
    <row r="13" spans="2:17">
      <c r="B13" s="17" t="s">
        <v>90</v>
      </c>
      <c r="D13" s="75">
        <v>34894</v>
      </c>
      <c r="F13" s="72">
        <f t="shared" si="0"/>
        <v>34045</v>
      </c>
      <c r="G13" s="125">
        <f t="shared" si="1"/>
        <v>97.56691694847251</v>
      </c>
      <c r="I13" s="72">
        <f t="shared" si="2"/>
        <v>849</v>
      </c>
      <c r="J13" s="125">
        <f t="shared" si="3"/>
        <v>2.4330830515274831</v>
      </c>
      <c r="L13" s="72">
        <v>3</v>
      </c>
      <c r="M13" s="125">
        <f t="shared" si="4"/>
        <v>0.35335689045936397</v>
      </c>
      <c r="N13" s="72">
        <v>206</v>
      </c>
      <c r="O13" s="125">
        <f t="shared" si="5"/>
        <v>24.263839811542994</v>
      </c>
      <c r="P13" s="72">
        <v>640</v>
      </c>
      <c r="Q13" s="125">
        <f t="shared" si="6"/>
        <v>75.38280329799764</v>
      </c>
    </row>
    <row r="14" spans="2:17">
      <c r="B14" s="17" t="s">
        <v>91</v>
      </c>
      <c r="D14" s="75">
        <v>34876</v>
      </c>
      <c r="F14" s="72">
        <f t="shared" si="0"/>
        <v>34876</v>
      </c>
      <c r="G14" s="125">
        <f t="shared" si="1"/>
        <v>100</v>
      </c>
      <c r="I14" s="72">
        <f t="shared" si="2"/>
        <v>0</v>
      </c>
      <c r="J14" s="125">
        <f t="shared" si="3"/>
        <v>0</v>
      </c>
      <c r="L14" s="72">
        <v>0</v>
      </c>
      <c r="M14" s="125" t="str">
        <f t="shared" si="4"/>
        <v>-</v>
      </c>
      <c r="N14" s="72">
        <v>0</v>
      </c>
      <c r="O14" s="125" t="str">
        <f t="shared" si="5"/>
        <v>-</v>
      </c>
      <c r="P14" s="72">
        <v>0</v>
      </c>
      <c r="Q14" s="125" t="str">
        <f t="shared" si="6"/>
        <v>-</v>
      </c>
    </row>
    <row r="15" spans="2:17">
      <c r="B15" s="17" t="s">
        <v>92</v>
      </c>
      <c r="D15" s="75">
        <v>75424</v>
      </c>
      <c r="F15" s="72">
        <f t="shared" si="0"/>
        <v>61687</v>
      </c>
      <c r="G15" s="125">
        <f t="shared" si="1"/>
        <v>81.78696436147645</v>
      </c>
      <c r="I15" s="72">
        <f t="shared" si="2"/>
        <v>13737</v>
      </c>
      <c r="J15" s="125">
        <f t="shared" si="3"/>
        <v>18.213035638523547</v>
      </c>
      <c r="L15" s="72">
        <v>12864</v>
      </c>
      <c r="M15" s="125">
        <f t="shared" si="4"/>
        <v>93.64490063332606</v>
      </c>
      <c r="N15" s="72">
        <v>316</v>
      </c>
      <c r="O15" s="125">
        <f t="shared" si="5"/>
        <v>2.3003567008808328</v>
      </c>
      <c r="P15" s="72">
        <v>557</v>
      </c>
      <c r="Q15" s="125">
        <f t="shared" si="6"/>
        <v>4.054742665793114</v>
      </c>
    </row>
    <row r="16" spans="2:17">
      <c r="B16" s="17" t="s">
        <v>93</v>
      </c>
      <c r="D16" s="75">
        <v>19457</v>
      </c>
      <c r="F16" s="72">
        <f t="shared" si="0"/>
        <v>19456</v>
      </c>
      <c r="G16" s="125">
        <f t="shared" si="1"/>
        <v>99.99486046153055</v>
      </c>
      <c r="I16" s="72">
        <f t="shared" si="2"/>
        <v>1</v>
      </c>
      <c r="J16" s="125">
        <f t="shared" si="3"/>
        <v>5.1395384694454434E-3</v>
      </c>
      <c r="L16" s="72">
        <v>0</v>
      </c>
      <c r="M16" s="125">
        <f t="shared" si="4"/>
        <v>0</v>
      </c>
      <c r="N16" s="72">
        <v>0</v>
      </c>
      <c r="O16" s="125">
        <f t="shared" si="5"/>
        <v>0</v>
      </c>
      <c r="P16" s="72">
        <v>1</v>
      </c>
      <c r="Q16" s="125">
        <f t="shared" si="6"/>
        <v>100</v>
      </c>
    </row>
    <row r="17" spans="2:17">
      <c r="B17" s="17" t="s">
        <v>95</v>
      </c>
      <c r="D17" s="75">
        <v>82648</v>
      </c>
      <c r="F17" s="72">
        <f t="shared" si="0"/>
        <v>81232</v>
      </c>
      <c r="G17" s="125">
        <f t="shared" si="1"/>
        <v>98.286709902235998</v>
      </c>
      <c r="I17" s="72">
        <f t="shared" si="2"/>
        <v>1416</v>
      </c>
      <c r="J17" s="125">
        <f t="shared" si="3"/>
        <v>1.7132900977640111</v>
      </c>
      <c r="L17" s="72">
        <v>4</v>
      </c>
      <c r="M17" s="125">
        <f t="shared" si="4"/>
        <v>0.2824858757062147</v>
      </c>
      <c r="N17" s="72">
        <v>380</v>
      </c>
      <c r="O17" s="125">
        <f t="shared" si="5"/>
        <v>26.836158192090398</v>
      </c>
      <c r="P17" s="72">
        <v>1032</v>
      </c>
      <c r="Q17" s="125">
        <f t="shared" si="6"/>
        <v>72.881355932203391</v>
      </c>
    </row>
    <row r="18" spans="2:17">
      <c r="B18" s="17" t="s">
        <v>94</v>
      </c>
      <c r="D18" s="75">
        <v>128490</v>
      </c>
      <c r="F18" s="72">
        <f t="shared" si="0"/>
        <v>125429</v>
      </c>
      <c r="G18" s="125">
        <f t="shared" si="1"/>
        <v>97.61771344073469</v>
      </c>
      <c r="I18" s="72">
        <f t="shared" si="2"/>
        <v>3061</v>
      </c>
      <c r="J18" s="125">
        <f t="shared" si="3"/>
        <v>2.3822865592653124</v>
      </c>
      <c r="L18" s="72">
        <v>3060</v>
      </c>
      <c r="M18" s="125">
        <f t="shared" si="4"/>
        <v>99.9673309376021</v>
      </c>
      <c r="N18" s="72">
        <v>1</v>
      </c>
      <c r="O18" s="125">
        <f t="shared" si="5"/>
        <v>3.2669062397909177E-2</v>
      </c>
      <c r="P18" s="72">
        <v>0</v>
      </c>
      <c r="Q18" s="125">
        <f t="shared" si="6"/>
        <v>0</v>
      </c>
    </row>
    <row r="19" spans="2:17">
      <c r="B19" s="17" t="s">
        <v>96</v>
      </c>
      <c r="D19" s="75">
        <v>259187</v>
      </c>
      <c r="F19" s="72">
        <f t="shared" si="0"/>
        <v>259187</v>
      </c>
      <c r="G19" s="125">
        <f t="shared" si="1"/>
        <v>100</v>
      </c>
      <c r="I19" s="72">
        <f t="shared" si="2"/>
        <v>0</v>
      </c>
      <c r="J19" s="125">
        <f t="shared" si="3"/>
        <v>0</v>
      </c>
      <c r="L19" s="72">
        <v>0</v>
      </c>
      <c r="M19" s="125" t="str">
        <f t="shared" si="4"/>
        <v>-</v>
      </c>
      <c r="N19" s="72">
        <v>0</v>
      </c>
      <c r="O19" s="125" t="str">
        <f t="shared" si="5"/>
        <v>-</v>
      </c>
      <c r="P19" s="72">
        <v>0</v>
      </c>
      <c r="Q19" s="125" t="str">
        <f t="shared" si="6"/>
        <v>-</v>
      </c>
    </row>
    <row r="20" spans="2:17">
      <c r="B20" s="17" t="s">
        <v>97</v>
      </c>
      <c r="D20" s="75">
        <v>184812</v>
      </c>
      <c r="F20" s="72">
        <f t="shared" si="0"/>
        <v>182188</v>
      </c>
      <c r="G20" s="125">
        <f t="shared" si="1"/>
        <v>98.580178776269946</v>
      </c>
      <c r="I20" s="72">
        <f t="shared" si="2"/>
        <v>2624</v>
      </c>
      <c r="J20" s="125">
        <f t="shared" si="3"/>
        <v>1.4198212237300607</v>
      </c>
      <c r="L20" s="72">
        <v>10</v>
      </c>
      <c r="M20" s="125">
        <f t="shared" si="4"/>
        <v>0.38109756097560976</v>
      </c>
      <c r="N20" s="72">
        <v>1844</v>
      </c>
      <c r="O20" s="125">
        <f t="shared" si="5"/>
        <v>70.274390243902445</v>
      </c>
      <c r="P20" s="72">
        <v>770</v>
      </c>
      <c r="Q20" s="125">
        <f t="shared" si="6"/>
        <v>29.344512195121951</v>
      </c>
    </row>
    <row r="21" spans="2:17">
      <c r="B21" s="17" t="s">
        <v>98</v>
      </c>
      <c r="D21" s="75">
        <v>37582</v>
      </c>
      <c r="F21" s="72">
        <f t="shared" si="0"/>
        <v>37431</v>
      </c>
      <c r="G21" s="125">
        <f t="shared" si="1"/>
        <v>99.598211909956888</v>
      </c>
      <c r="I21" s="72">
        <f t="shared" si="2"/>
        <v>151</v>
      </c>
      <c r="J21" s="125">
        <f t="shared" si="3"/>
        <v>0.40178809004310578</v>
      </c>
      <c r="L21" s="72">
        <v>0</v>
      </c>
      <c r="M21" s="125">
        <f t="shared" si="4"/>
        <v>0</v>
      </c>
      <c r="N21" s="72">
        <v>20</v>
      </c>
      <c r="O21" s="125">
        <f t="shared" si="5"/>
        <v>13.245033112582782</v>
      </c>
      <c r="P21" s="72">
        <v>131</v>
      </c>
      <c r="Q21" s="125">
        <f t="shared" si="6"/>
        <v>86.754966887417211</v>
      </c>
    </row>
    <row r="22" spans="2:17">
      <c r="B22" s="17" t="s">
        <v>99</v>
      </c>
      <c r="D22" s="75">
        <v>97442</v>
      </c>
      <c r="F22" s="72">
        <f t="shared" si="0"/>
        <v>96662</v>
      </c>
      <c r="G22" s="125">
        <f t="shared" si="1"/>
        <v>99.199523819297625</v>
      </c>
      <c r="I22" s="72">
        <f t="shared" si="2"/>
        <v>780</v>
      </c>
      <c r="J22" s="125">
        <f t="shared" si="3"/>
        <v>0.80047618070236659</v>
      </c>
      <c r="L22" s="72">
        <v>5</v>
      </c>
      <c r="M22" s="125">
        <f t="shared" si="4"/>
        <v>0.64102564102564097</v>
      </c>
      <c r="N22" s="72">
        <v>12</v>
      </c>
      <c r="O22" s="125">
        <f t="shared" si="5"/>
        <v>1.5384615384615385</v>
      </c>
      <c r="P22" s="72">
        <v>763</v>
      </c>
      <c r="Q22" s="125">
        <f t="shared" si="6"/>
        <v>97.820512820512818</v>
      </c>
    </row>
    <row r="23" spans="2:17">
      <c r="B23" s="17" t="s">
        <v>100</v>
      </c>
      <c r="D23" s="75">
        <v>222158</v>
      </c>
      <c r="F23" s="72">
        <f t="shared" si="0"/>
        <v>222158</v>
      </c>
      <c r="G23" s="125">
        <f t="shared" si="1"/>
        <v>100</v>
      </c>
      <c r="I23" s="72">
        <f t="shared" si="2"/>
        <v>0</v>
      </c>
      <c r="J23" s="125">
        <f t="shared" si="3"/>
        <v>0</v>
      </c>
      <c r="L23" s="72">
        <v>0</v>
      </c>
      <c r="M23" s="125" t="str">
        <f t="shared" si="4"/>
        <v>-</v>
      </c>
      <c r="N23" s="72">
        <v>0</v>
      </c>
      <c r="O23" s="125" t="str">
        <f t="shared" si="5"/>
        <v>-</v>
      </c>
      <c r="P23" s="72">
        <v>0</v>
      </c>
      <c r="Q23" s="125" t="str">
        <f t="shared" si="6"/>
        <v>-</v>
      </c>
    </row>
    <row r="24" spans="2:17">
      <c r="B24" s="17" t="s">
        <v>101</v>
      </c>
      <c r="D24" s="75">
        <v>51402</v>
      </c>
      <c r="F24" s="72">
        <f t="shared" si="0"/>
        <v>51093</v>
      </c>
      <c r="G24" s="125">
        <f t="shared" si="1"/>
        <v>99.398856075639074</v>
      </c>
      <c r="I24" s="72">
        <f t="shared" si="2"/>
        <v>309</v>
      </c>
      <c r="J24" s="125">
        <f t="shared" si="3"/>
        <v>0.60114392436091979</v>
      </c>
      <c r="L24" s="72">
        <v>1</v>
      </c>
      <c r="M24" s="125">
        <f t="shared" si="4"/>
        <v>0.3236245954692557</v>
      </c>
      <c r="N24" s="72">
        <v>282</v>
      </c>
      <c r="O24" s="125">
        <f t="shared" si="5"/>
        <v>91.262135922330103</v>
      </c>
      <c r="P24" s="72">
        <v>26</v>
      </c>
      <c r="Q24" s="125">
        <f t="shared" si="6"/>
        <v>8.4142394822006477</v>
      </c>
    </row>
    <row r="25" spans="2:17">
      <c r="B25" s="17" t="s">
        <v>102</v>
      </c>
      <c r="D25" s="75">
        <v>17354</v>
      </c>
      <c r="F25" s="72">
        <f t="shared" si="0"/>
        <v>17354</v>
      </c>
      <c r="G25" s="125">
        <f t="shared" si="1"/>
        <v>100</v>
      </c>
      <c r="I25" s="72">
        <f t="shared" si="2"/>
        <v>0</v>
      </c>
      <c r="J25" s="125">
        <f t="shared" si="3"/>
        <v>0</v>
      </c>
      <c r="L25" s="72">
        <v>0</v>
      </c>
      <c r="M25" s="125" t="str">
        <f t="shared" si="4"/>
        <v>-</v>
      </c>
      <c r="N25" s="72">
        <v>0</v>
      </c>
      <c r="O25" s="125" t="str">
        <f t="shared" si="5"/>
        <v>-</v>
      </c>
      <c r="P25" s="72">
        <v>0</v>
      </c>
      <c r="Q25" s="125" t="str">
        <f t="shared" si="6"/>
        <v>-</v>
      </c>
    </row>
    <row r="26" spans="2:17">
      <c r="B26" s="17" t="s">
        <v>103</v>
      </c>
      <c r="D26" s="75">
        <v>75203</v>
      </c>
      <c r="F26" s="72">
        <f t="shared" si="0"/>
        <v>75203</v>
      </c>
      <c r="G26" s="125">
        <f t="shared" si="1"/>
        <v>100</v>
      </c>
      <c r="I26" s="72">
        <f t="shared" si="2"/>
        <v>0</v>
      </c>
      <c r="J26" s="125">
        <f t="shared" si="3"/>
        <v>0</v>
      </c>
      <c r="L26" s="72">
        <v>0</v>
      </c>
      <c r="M26" s="125" t="str">
        <f t="shared" si="4"/>
        <v>-</v>
      </c>
      <c r="N26" s="72">
        <v>0</v>
      </c>
      <c r="O26" s="125" t="str">
        <f t="shared" si="5"/>
        <v>-</v>
      </c>
      <c r="P26" s="72">
        <v>0</v>
      </c>
      <c r="Q26" s="125" t="str">
        <f t="shared" si="6"/>
        <v>-</v>
      </c>
    </row>
    <row r="27" spans="2:17">
      <c r="B27" s="17" t="s">
        <v>104</v>
      </c>
      <c r="D27" s="75">
        <v>9732</v>
      </c>
      <c r="F27" s="72">
        <f t="shared" si="0"/>
        <v>9725</v>
      </c>
      <c r="G27" s="125">
        <f t="shared" si="1"/>
        <v>99.928072338676529</v>
      </c>
      <c r="I27" s="72">
        <f t="shared" si="2"/>
        <v>7</v>
      </c>
      <c r="J27" s="125">
        <f t="shared" si="3"/>
        <v>7.1927661323468978E-2</v>
      </c>
      <c r="L27" s="72">
        <v>3</v>
      </c>
      <c r="M27" s="125">
        <f t="shared" si="4"/>
        <v>42.857142857142854</v>
      </c>
      <c r="N27" s="72">
        <v>3</v>
      </c>
      <c r="O27" s="125">
        <f t="shared" si="5"/>
        <v>42.857142857142854</v>
      </c>
      <c r="P27" s="72">
        <v>1</v>
      </c>
      <c r="Q27" s="125">
        <f t="shared" si="6"/>
        <v>14.285714285714285</v>
      </c>
    </row>
    <row r="28" spans="2:17">
      <c r="B28" s="17" t="s">
        <v>105</v>
      </c>
      <c r="D28" s="75">
        <v>1672</v>
      </c>
      <c r="F28" s="72">
        <f t="shared" si="0"/>
        <v>1672</v>
      </c>
      <c r="G28" s="125">
        <f t="shared" si="1"/>
        <v>100</v>
      </c>
      <c r="I28" s="72">
        <f t="shared" si="2"/>
        <v>0</v>
      </c>
      <c r="J28" s="125">
        <f t="shared" si="3"/>
        <v>0</v>
      </c>
      <c r="L28" s="72">
        <v>0</v>
      </c>
      <c r="M28" s="125" t="str">
        <f t="shared" si="4"/>
        <v>-</v>
      </c>
      <c r="N28" s="72">
        <v>0</v>
      </c>
      <c r="O28" s="125" t="str">
        <f t="shared" si="5"/>
        <v>-</v>
      </c>
      <c r="P28" s="72">
        <v>0</v>
      </c>
      <c r="Q28" s="125" t="str">
        <f t="shared" si="6"/>
        <v>-</v>
      </c>
    </row>
    <row r="29" spans="2:17">
      <c r="B29" s="18" t="s">
        <v>106</v>
      </c>
      <c r="D29" s="90">
        <v>2431</v>
      </c>
      <c r="F29" s="87">
        <f t="shared" si="0"/>
        <v>2294</v>
      </c>
      <c r="G29" s="126">
        <f t="shared" si="1"/>
        <v>94.364459070341425</v>
      </c>
      <c r="I29" s="87">
        <f t="shared" si="2"/>
        <v>137</v>
      </c>
      <c r="J29" s="126">
        <f t="shared" si="3"/>
        <v>5.6355409296585766</v>
      </c>
      <c r="L29" s="87">
        <v>0</v>
      </c>
      <c r="M29" s="126">
        <f t="shared" si="4"/>
        <v>0</v>
      </c>
      <c r="N29" s="87">
        <v>96</v>
      </c>
      <c r="O29" s="126">
        <f t="shared" si="5"/>
        <v>70.072992700729927</v>
      </c>
      <c r="P29" s="87">
        <v>41</v>
      </c>
      <c r="Q29" s="126">
        <f t="shared" si="6"/>
        <v>29.927007299270077</v>
      </c>
    </row>
    <row r="30" spans="2:17" ht="8" customHeight="1"/>
    <row r="31" spans="2:17">
      <c r="B31" s="19" t="s">
        <v>49</v>
      </c>
      <c r="D31" s="63">
        <f>SUM(D11:D29)</f>
        <v>1741857</v>
      </c>
      <c r="F31" s="60">
        <f>D31-I31</f>
        <v>1707328</v>
      </c>
      <c r="G31" s="137">
        <f>IFERROR(F31/D31*100,"-")</f>
        <v>98.017690315565503</v>
      </c>
      <c r="I31" s="60">
        <f>L31+N31+P31</f>
        <v>34529</v>
      </c>
      <c r="J31" s="137">
        <f>IFERROR(I31/D31*100,"-")</f>
        <v>1.9823096844344856</v>
      </c>
      <c r="L31" s="60">
        <f>SUM(L11:L29)</f>
        <v>20049</v>
      </c>
      <c r="M31" s="137">
        <f>IFERROR(L31/I31*100,"-")</f>
        <v>58.06423585971212</v>
      </c>
      <c r="N31" s="60">
        <f>SUM(N11:N29)</f>
        <v>8731</v>
      </c>
      <c r="O31" s="137">
        <f>IFERROR(N31/I31*100,"-")</f>
        <v>25.285991485418052</v>
      </c>
      <c r="P31" s="60">
        <f>SUM(P11:P29)</f>
        <v>5749</v>
      </c>
      <c r="Q31" s="137">
        <f>IFERROR(P31/I31*100,"-")</f>
        <v>16.649772654869818</v>
      </c>
    </row>
    <row r="33" spans="2:17" ht="35" customHeight="1">
      <c r="B33" s="244" t="s">
        <v>390</v>
      </c>
      <c r="C33" s="202"/>
      <c r="D33" s="202"/>
      <c r="E33" s="202"/>
      <c r="F33" s="202"/>
      <c r="G33" s="202"/>
      <c r="H33" s="202"/>
      <c r="I33" s="202"/>
      <c r="J33" s="202"/>
      <c r="K33" s="202"/>
      <c r="L33" s="202"/>
      <c r="M33" s="202"/>
      <c r="N33" s="202"/>
      <c r="O33" s="202"/>
      <c r="P33" s="202"/>
      <c r="Q33" s="202"/>
    </row>
  </sheetData>
  <mergeCells count="11">
    <mergeCell ref="B33:Q33"/>
    <mergeCell ref="D6:D8"/>
    <mergeCell ref="B3:Q3"/>
    <mergeCell ref="L6:M8"/>
    <mergeCell ref="N8:O8"/>
    <mergeCell ref="P8:Q8"/>
    <mergeCell ref="B4:Q4"/>
    <mergeCell ref="B6:B9"/>
    <mergeCell ref="F6:G8"/>
    <mergeCell ref="N6:Q7"/>
    <mergeCell ref="I6:J8"/>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391</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394</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344782</v>
      </c>
      <c r="F10" s="95">
        <v>414</v>
      </c>
      <c r="G10" s="124">
        <f t="shared" ref="G10:G28" si="0">IFERROR(F10/V10*100,"-")</f>
        <v>7.7860381666325001E-2</v>
      </c>
      <c r="H10" s="95">
        <v>189650</v>
      </c>
      <c r="I10" s="124">
        <f t="shared" ref="I10:I28" si="1">IFERROR(H10/V10*100,"-")</f>
        <v>35.667201408257334</v>
      </c>
      <c r="J10" s="95">
        <v>203631</v>
      </c>
      <c r="K10" s="124">
        <f t="shared" ref="K10:K28" si="2">IFERROR(J10/V10*100,"-")</f>
        <v>38.296587872211177</v>
      </c>
      <c r="L10" s="95">
        <v>14643</v>
      </c>
      <c r="M10" s="124">
        <f t="shared" ref="M10:M28" si="3">IFERROR(L10/V10*100,"-")</f>
        <v>2.7538878471980608</v>
      </c>
      <c r="N10" s="95">
        <v>26690</v>
      </c>
      <c r="O10" s="124">
        <f t="shared" ref="O10:O28" si="4">IFERROR(N10/V10*100,"-")</f>
        <v>5.0195497262662183</v>
      </c>
      <c r="P10" s="95">
        <v>3390</v>
      </c>
      <c r="Q10" s="124">
        <f t="shared" ref="Q10:Q28" si="5">IFERROR(P10/V10*100,"-")</f>
        <v>0.6375524006010671</v>
      </c>
      <c r="R10" s="95">
        <v>93291</v>
      </c>
      <c r="S10" s="124">
        <f t="shared" ref="S10:S28" si="6">IFERROR(R10/V10*100,"-")</f>
        <v>17.545103541142819</v>
      </c>
      <c r="T10" s="95">
        <v>12</v>
      </c>
      <c r="U10" s="124">
        <f t="shared" ref="U10:U28" si="7">IFERROR(T10/V10*100,"-")</f>
        <v>2.256822656994928E-3</v>
      </c>
      <c r="V10" s="95">
        <v>531721</v>
      </c>
      <c r="W10" s="124">
        <f t="shared" ref="W10:W28" si="8">IFERROR(V10/V10*100,"-")</f>
        <v>100</v>
      </c>
      <c r="Y10" s="191">
        <f t="shared" ref="Y10:Y28" si="9">IFERROR(V10/D10,"-")</f>
        <v>1.5421947781496714</v>
      </c>
    </row>
    <row r="11" spans="1:25">
      <c r="B11" s="111" t="s">
        <v>89</v>
      </c>
      <c r="D11" s="75">
        <v>50854</v>
      </c>
      <c r="F11" s="72">
        <v>5102</v>
      </c>
      <c r="G11" s="125">
        <f t="shared" si="0"/>
        <v>7.6671074777590764</v>
      </c>
      <c r="H11" s="72">
        <v>10948</v>
      </c>
      <c r="I11" s="125">
        <f t="shared" si="1"/>
        <v>16.452272180812695</v>
      </c>
      <c r="J11" s="72">
        <v>5799</v>
      </c>
      <c r="K11" s="125">
        <f t="shared" si="2"/>
        <v>8.7145347439288283</v>
      </c>
      <c r="L11" s="72">
        <v>1789</v>
      </c>
      <c r="M11" s="125">
        <f t="shared" si="3"/>
        <v>2.6884467420052895</v>
      </c>
      <c r="N11" s="72">
        <v>3943</v>
      </c>
      <c r="O11" s="125">
        <f t="shared" si="4"/>
        <v>5.9254027410435199</v>
      </c>
      <c r="P11" s="72">
        <v>11212</v>
      </c>
      <c r="Q11" s="125">
        <f t="shared" si="5"/>
        <v>16.849002163981726</v>
      </c>
      <c r="R11" s="72">
        <v>27751</v>
      </c>
      <c r="S11" s="125">
        <f t="shared" si="6"/>
        <v>41.703233950468864</v>
      </c>
      <c r="T11" s="72">
        <v>0</v>
      </c>
      <c r="U11" s="125">
        <f t="shared" si="7"/>
        <v>0</v>
      </c>
      <c r="V11" s="72">
        <v>66544</v>
      </c>
      <c r="W11" s="125">
        <f t="shared" si="8"/>
        <v>100</v>
      </c>
      <c r="Y11" s="192">
        <f t="shared" si="9"/>
        <v>1.3085303024344201</v>
      </c>
    </row>
    <row r="12" spans="1:25">
      <c r="B12" s="111" t="s">
        <v>90</v>
      </c>
      <c r="D12" s="75">
        <v>34045</v>
      </c>
      <c r="F12" s="72">
        <v>5804</v>
      </c>
      <c r="G12" s="125">
        <f t="shared" si="0"/>
        <v>12.004384785621212</v>
      </c>
      <c r="H12" s="72">
        <v>9977</v>
      </c>
      <c r="I12" s="125">
        <f t="shared" si="1"/>
        <v>20.635380256054933</v>
      </c>
      <c r="J12" s="72">
        <v>8021</v>
      </c>
      <c r="K12" s="125">
        <f t="shared" si="2"/>
        <v>16.589795031955159</v>
      </c>
      <c r="L12" s="72">
        <v>2152</v>
      </c>
      <c r="M12" s="125">
        <f t="shared" si="3"/>
        <v>4.4509710645514904</v>
      </c>
      <c r="N12" s="72">
        <v>3225</v>
      </c>
      <c r="O12" s="125">
        <f t="shared" si="4"/>
        <v>6.6702517115141982</v>
      </c>
      <c r="P12" s="72">
        <v>5173</v>
      </c>
      <c r="Q12" s="125">
        <f t="shared" si="5"/>
        <v>10.699290574779209</v>
      </c>
      <c r="R12" s="72">
        <v>13967</v>
      </c>
      <c r="S12" s="125">
        <f t="shared" si="6"/>
        <v>28.88787772239343</v>
      </c>
      <c r="T12" s="72">
        <v>30</v>
      </c>
      <c r="U12" s="125">
        <f t="shared" si="7"/>
        <v>6.2048853130364637E-2</v>
      </c>
      <c r="V12" s="72">
        <v>48349</v>
      </c>
      <c r="W12" s="125">
        <f t="shared" si="8"/>
        <v>100</v>
      </c>
      <c r="Y12" s="192">
        <f t="shared" si="9"/>
        <v>1.4201498017330005</v>
      </c>
    </row>
    <row r="13" spans="1:25">
      <c r="B13" s="111" t="s">
        <v>91</v>
      </c>
      <c r="D13" s="75">
        <v>34876</v>
      </c>
      <c r="F13" s="72">
        <v>3720</v>
      </c>
      <c r="G13" s="125">
        <f t="shared" si="0"/>
        <v>6.316325664317854</v>
      </c>
      <c r="H13" s="72">
        <v>19619</v>
      </c>
      <c r="I13" s="125">
        <f t="shared" si="1"/>
        <v>33.311826131250534</v>
      </c>
      <c r="J13" s="72">
        <v>2675</v>
      </c>
      <c r="K13" s="125">
        <f t="shared" si="2"/>
        <v>4.5419814924866291</v>
      </c>
      <c r="L13" s="72">
        <v>1837</v>
      </c>
      <c r="M13" s="125">
        <f t="shared" si="3"/>
        <v>3.1191102810085747</v>
      </c>
      <c r="N13" s="72">
        <v>3070</v>
      </c>
      <c r="O13" s="125">
        <f t="shared" si="4"/>
        <v>5.2126666100687657</v>
      </c>
      <c r="P13" s="72">
        <v>813</v>
      </c>
      <c r="Q13" s="125">
        <f t="shared" si="5"/>
        <v>1.3804227863146277</v>
      </c>
      <c r="R13" s="72">
        <v>27161</v>
      </c>
      <c r="S13" s="125">
        <f t="shared" si="6"/>
        <v>46.117667034553016</v>
      </c>
      <c r="T13" s="72">
        <v>0</v>
      </c>
      <c r="U13" s="125">
        <f t="shared" si="7"/>
        <v>0</v>
      </c>
      <c r="V13" s="72">
        <v>58895</v>
      </c>
      <c r="W13" s="125">
        <f t="shared" si="8"/>
        <v>100</v>
      </c>
      <c r="Y13" s="192">
        <f t="shared" si="9"/>
        <v>1.6886970982910885</v>
      </c>
    </row>
    <row r="14" spans="1:25">
      <c r="B14" s="111" t="s">
        <v>92</v>
      </c>
      <c r="D14" s="75">
        <v>61687</v>
      </c>
      <c r="F14" s="72">
        <v>2002</v>
      </c>
      <c r="G14" s="125">
        <f t="shared" si="0"/>
        <v>2.698149570748932</v>
      </c>
      <c r="H14" s="72">
        <v>13422</v>
      </c>
      <c r="I14" s="125">
        <f t="shared" si="1"/>
        <v>18.089192576719363</v>
      </c>
      <c r="J14" s="72">
        <v>880</v>
      </c>
      <c r="K14" s="125">
        <f t="shared" si="2"/>
        <v>1.1859998113182117</v>
      </c>
      <c r="L14" s="72">
        <v>5388</v>
      </c>
      <c r="M14" s="125">
        <f t="shared" si="3"/>
        <v>7.261553390207415</v>
      </c>
      <c r="N14" s="72">
        <v>5555</v>
      </c>
      <c r="O14" s="125">
        <f t="shared" si="4"/>
        <v>7.486623808946212</v>
      </c>
      <c r="P14" s="72">
        <v>13296</v>
      </c>
      <c r="Q14" s="125">
        <f t="shared" si="5"/>
        <v>17.919378967371529</v>
      </c>
      <c r="R14" s="72">
        <v>33168</v>
      </c>
      <c r="S14" s="125">
        <f t="shared" si="6"/>
        <v>44.701411070230058</v>
      </c>
      <c r="T14" s="72">
        <v>488</v>
      </c>
      <c r="U14" s="125">
        <f t="shared" si="7"/>
        <v>0.6576908044582811</v>
      </c>
      <c r="V14" s="72">
        <v>74199</v>
      </c>
      <c r="W14" s="125">
        <f t="shared" si="8"/>
        <v>100</v>
      </c>
      <c r="Y14" s="192">
        <f t="shared" si="9"/>
        <v>1.2028304180783633</v>
      </c>
    </row>
    <row r="15" spans="1:25">
      <c r="B15" s="111" t="s">
        <v>93</v>
      </c>
      <c r="D15" s="75">
        <v>19456</v>
      </c>
      <c r="F15" s="72">
        <v>7861</v>
      </c>
      <c r="G15" s="125">
        <f t="shared" si="0"/>
        <v>25.539311241065626</v>
      </c>
      <c r="H15" s="72">
        <v>4428</v>
      </c>
      <c r="I15" s="125">
        <f t="shared" si="1"/>
        <v>14.385964912280702</v>
      </c>
      <c r="J15" s="72">
        <v>1351</v>
      </c>
      <c r="K15" s="125">
        <f t="shared" si="2"/>
        <v>4.3892137751786873</v>
      </c>
      <c r="L15" s="72">
        <v>2197</v>
      </c>
      <c r="M15" s="125">
        <f t="shared" si="3"/>
        <v>7.1377517868745937</v>
      </c>
      <c r="N15" s="72">
        <v>4595</v>
      </c>
      <c r="O15" s="125">
        <f t="shared" si="4"/>
        <v>14.928525016244315</v>
      </c>
      <c r="P15" s="72">
        <v>687</v>
      </c>
      <c r="Q15" s="125">
        <f t="shared" si="5"/>
        <v>2.2319688109161797</v>
      </c>
      <c r="R15" s="72">
        <v>9661</v>
      </c>
      <c r="S15" s="125">
        <f t="shared" si="6"/>
        <v>31.387264457439894</v>
      </c>
      <c r="T15" s="72">
        <v>0</v>
      </c>
      <c r="U15" s="125">
        <f t="shared" si="7"/>
        <v>0</v>
      </c>
      <c r="V15" s="72">
        <v>30780</v>
      </c>
      <c r="W15" s="125">
        <f t="shared" si="8"/>
        <v>100</v>
      </c>
      <c r="Y15" s="192">
        <f t="shared" si="9"/>
        <v>1.58203125</v>
      </c>
    </row>
    <row r="16" spans="1:25">
      <c r="B16" s="111" t="s">
        <v>94</v>
      </c>
      <c r="D16" s="75">
        <v>125429</v>
      </c>
      <c r="F16" s="72">
        <v>14150</v>
      </c>
      <c r="G16" s="125">
        <f t="shared" si="0"/>
        <v>7.9292586843594677</v>
      </c>
      <c r="H16" s="72">
        <v>36253</v>
      </c>
      <c r="I16" s="125">
        <f t="shared" si="1"/>
        <v>20.315153009475885</v>
      </c>
      <c r="J16" s="72">
        <v>23823</v>
      </c>
      <c r="K16" s="125">
        <f t="shared" si="2"/>
        <v>13.349733543285907</v>
      </c>
      <c r="L16" s="72">
        <v>8095</v>
      </c>
      <c r="M16" s="125">
        <f t="shared" si="3"/>
        <v>4.5362084134197804</v>
      </c>
      <c r="N16" s="72">
        <v>9073</v>
      </c>
      <c r="O16" s="125">
        <f t="shared" si="4"/>
        <v>5.0842518758440596</v>
      </c>
      <c r="P16" s="72">
        <v>43228</v>
      </c>
      <c r="Q16" s="125">
        <f t="shared" si="5"/>
        <v>24.223745187808554</v>
      </c>
      <c r="R16" s="72">
        <v>40616</v>
      </c>
      <c r="S16" s="125">
        <f t="shared" si="6"/>
        <v>22.760054468123258</v>
      </c>
      <c r="T16" s="72">
        <v>3215</v>
      </c>
      <c r="U16" s="125">
        <f t="shared" si="7"/>
        <v>1.8015948176830874</v>
      </c>
      <c r="V16" s="72">
        <v>178453</v>
      </c>
      <c r="W16" s="125">
        <f t="shared" si="8"/>
        <v>100</v>
      </c>
      <c r="Y16" s="192">
        <f t="shared" si="9"/>
        <v>1.422741152365083</v>
      </c>
    </row>
    <row r="17" spans="2:25">
      <c r="B17" s="111" t="s">
        <v>95</v>
      </c>
      <c r="D17" s="75">
        <v>81232</v>
      </c>
      <c r="F17" s="72">
        <v>17963</v>
      </c>
      <c r="G17" s="125">
        <f t="shared" si="0"/>
        <v>14.794834203633847</v>
      </c>
      <c r="H17" s="72">
        <v>34966</v>
      </c>
      <c r="I17" s="125">
        <f t="shared" si="1"/>
        <v>28.798985289999507</v>
      </c>
      <c r="J17" s="72">
        <v>14697</v>
      </c>
      <c r="K17" s="125">
        <f t="shared" si="2"/>
        <v>12.104864348427693</v>
      </c>
      <c r="L17" s="72">
        <v>4112</v>
      </c>
      <c r="M17" s="125">
        <f t="shared" si="3"/>
        <v>3.3867593522987467</v>
      </c>
      <c r="N17" s="72">
        <v>12606</v>
      </c>
      <c r="O17" s="125">
        <f t="shared" si="4"/>
        <v>10.382657683627917</v>
      </c>
      <c r="P17" s="72">
        <v>12549</v>
      </c>
      <c r="Q17" s="125">
        <f t="shared" si="5"/>
        <v>10.335710873540119</v>
      </c>
      <c r="R17" s="72">
        <v>24502</v>
      </c>
      <c r="S17" s="125">
        <f t="shared" si="6"/>
        <v>20.180539311776236</v>
      </c>
      <c r="T17" s="72">
        <v>19</v>
      </c>
      <c r="U17" s="125">
        <f t="shared" si="7"/>
        <v>1.5648936695932925E-2</v>
      </c>
      <c r="V17" s="72">
        <v>121414</v>
      </c>
      <c r="W17" s="125">
        <f t="shared" si="8"/>
        <v>100</v>
      </c>
      <c r="Y17" s="192">
        <f t="shared" si="9"/>
        <v>1.4946572779200316</v>
      </c>
    </row>
    <row r="18" spans="2:25">
      <c r="B18" s="111" t="s">
        <v>96</v>
      </c>
      <c r="D18" s="75">
        <v>259187</v>
      </c>
      <c r="F18" s="72">
        <v>13</v>
      </c>
      <c r="G18" s="125">
        <f t="shared" si="0"/>
        <v>4.0368784371690924E-3</v>
      </c>
      <c r="H18" s="72">
        <v>44230</v>
      </c>
      <c r="I18" s="125">
        <f t="shared" si="1"/>
        <v>13.734702559691458</v>
      </c>
      <c r="J18" s="72">
        <v>32160</v>
      </c>
      <c r="K18" s="125">
        <f t="shared" si="2"/>
        <v>9.9866161953352321</v>
      </c>
      <c r="L18" s="72">
        <v>14650</v>
      </c>
      <c r="M18" s="125">
        <f t="shared" si="3"/>
        <v>4.5492514695790156</v>
      </c>
      <c r="N18" s="72">
        <v>38776</v>
      </c>
      <c r="O18" s="125">
        <f t="shared" si="4"/>
        <v>12.041076790743748</v>
      </c>
      <c r="P18" s="72">
        <v>22931</v>
      </c>
      <c r="Q18" s="125">
        <f t="shared" si="5"/>
        <v>7.1207430340557281</v>
      </c>
      <c r="R18" s="72">
        <v>169185</v>
      </c>
      <c r="S18" s="125">
        <f t="shared" si="6"/>
        <v>52.536867568650223</v>
      </c>
      <c r="T18" s="72">
        <v>86</v>
      </c>
      <c r="U18" s="125">
        <f t="shared" si="7"/>
        <v>2.6705503507426304E-2</v>
      </c>
      <c r="V18" s="72">
        <v>322031</v>
      </c>
      <c r="W18" s="125">
        <f t="shared" si="8"/>
        <v>100</v>
      </c>
      <c r="Y18" s="192">
        <f t="shared" si="9"/>
        <v>1.2424658644144961</v>
      </c>
    </row>
    <row r="19" spans="2:25">
      <c r="B19" s="111" t="s">
        <v>97</v>
      </c>
      <c r="D19" s="75">
        <v>182188</v>
      </c>
      <c r="F19" s="72">
        <v>1789</v>
      </c>
      <c r="G19" s="125">
        <f t="shared" si="0"/>
        <v>0.65404399533504676</v>
      </c>
      <c r="H19" s="72">
        <v>81307</v>
      </c>
      <c r="I19" s="125">
        <f t="shared" si="1"/>
        <v>29.725184532535852</v>
      </c>
      <c r="J19" s="72">
        <v>7056</v>
      </c>
      <c r="K19" s="125">
        <f t="shared" si="2"/>
        <v>2.5796167865198938</v>
      </c>
      <c r="L19" s="72">
        <v>10101</v>
      </c>
      <c r="M19" s="125">
        <f t="shared" si="3"/>
        <v>3.6928442687978245</v>
      </c>
      <c r="N19" s="72">
        <v>13080</v>
      </c>
      <c r="O19" s="125">
        <f t="shared" si="4"/>
        <v>4.7819426824943605</v>
      </c>
      <c r="P19" s="72">
        <v>25484</v>
      </c>
      <c r="Q19" s="125">
        <f t="shared" si="5"/>
        <v>9.3167452080035389</v>
      </c>
      <c r="R19" s="72">
        <v>133635</v>
      </c>
      <c r="S19" s="125">
        <f t="shared" si="6"/>
        <v>48.855879998098921</v>
      </c>
      <c r="T19" s="72">
        <v>1077</v>
      </c>
      <c r="U19" s="125">
        <f t="shared" si="7"/>
        <v>0.39374252821455857</v>
      </c>
      <c r="V19" s="72">
        <v>273529</v>
      </c>
      <c r="W19" s="125">
        <f t="shared" si="8"/>
        <v>100</v>
      </c>
      <c r="Y19" s="192">
        <f t="shared" si="9"/>
        <v>1.501355742419918</v>
      </c>
    </row>
    <row r="20" spans="2:25">
      <c r="B20" s="111" t="s">
        <v>98</v>
      </c>
      <c r="D20" s="75">
        <v>37431</v>
      </c>
      <c r="F20" s="72">
        <v>1950</v>
      </c>
      <c r="G20" s="125">
        <f t="shared" si="0"/>
        <v>4.3751402288534891</v>
      </c>
      <c r="H20" s="72">
        <v>6376</v>
      </c>
      <c r="I20" s="125">
        <f t="shared" si="1"/>
        <v>14.305586717522997</v>
      </c>
      <c r="J20" s="72">
        <v>905</v>
      </c>
      <c r="K20" s="125">
        <f t="shared" si="2"/>
        <v>2.0305137985191832</v>
      </c>
      <c r="L20" s="72">
        <v>2517</v>
      </c>
      <c r="M20" s="125">
        <f t="shared" si="3"/>
        <v>5.647296387704734</v>
      </c>
      <c r="N20" s="72">
        <v>5257</v>
      </c>
      <c r="O20" s="125">
        <f t="shared" si="4"/>
        <v>11.794929324657842</v>
      </c>
      <c r="P20" s="72">
        <v>19856</v>
      </c>
      <c r="Q20" s="125">
        <f t="shared" si="5"/>
        <v>44.550145838007623</v>
      </c>
      <c r="R20" s="72">
        <v>7709</v>
      </c>
      <c r="S20" s="125">
        <f t="shared" si="6"/>
        <v>17.296387704734126</v>
      </c>
      <c r="T20" s="72">
        <v>0</v>
      </c>
      <c r="U20" s="125">
        <f t="shared" si="7"/>
        <v>0</v>
      </c>
      <c r="V20" s="72">
        <v>44570</v>
      </c>
      <c r="W20" s="125">
        <f t="shared" si="8"/>
        <v>100</v>
      </c>
      <c r="Y20" s="192">
        <f t="shared" si="9"/>
        <v>1.1907242659827415</v>
      </c>
    </row>
    <row r="21" spans="2:25">
      <c r="B21" s="111" t="s">
        <v>99</v>
      </c>
      <c r="D21" s="75">
        <v>96662</v>
      </c>
      <c r="F21" s="72">
        <v>5546</v>
      </c>
      <c r="G21" s="125">
        <f t="shared" si="0"/>
        <v>4.7919402778737821</v>
      </c>
      <c r="H21" s="72">
        <v>14458</v>
      </c>
      <c r="I21" s="125">
        <f t="shared" si="1"/>
        <v>12.492223681481994</v>
      </c>
      <c r="J21" s="72">
        <v>18501</v>
      </c>
      <c r="K21" s="125">
        <f t="shared" si="2"/>
        <v>15.985518766848692</v>
      </c>
      <c r="L21" s="72">
        <v>7587</v>
      </c>
      <c r="M21" s="125">
        <f t="shared" si="3"/>
        <v>6.5554365106794767</v>
      </c>
      <c r="N21" s="72">
        <v>6772</v>
      </c>
      <c r="O21" s="125">
        <f t="shared" si="4"/>
        <v>5.8512476671044444</v>
      </c>
      <c r="P21" s="72">
        <v>21157</v>
      </c>
      <c r="Q21" s="125">
        <f t="shared" si="5"/>
        <v>18.280396765051496</v>
      </c>
      <c r="R21" s="72">
        <v>41569</v>
      </c>
      <c r="S21" s="125">
        <f t="shared" si="6"/>
        <v>35.91708716389023</v>
      </c>
      <c r="T21" s="72">
        <v>146</v>
      </c>
      <c r="U21" s="125">
        <f t="shared" si="7"/>
        <v>0.12614916706988319</v>
      </c>
      <c r="V21" s="72">
        <v>115736</v>
      </c>
      <c r="W21" s="125">
        <f t="shared" si="8"/>
        <v>100</v>
      </c>
      <c r="Y21" s="192">
        <f t="shared" si="9"/>
        <v>1.1973267674991206</v>
      </c>
    </row>
    <row r="22" spans="2:25">
      <c r="B22" s="111" t="s">
        <v>100</v>
      </c>
      <c r="D22" s="75">
        <v>222158</v>
      </c>
      <c r="F22" s="72">
        <v>6983</v>
      </c>
      <c r="G22" s="125">
        <f t="shared" si="0"/>
        <v>2.1685190533419041</v>
      </c>
      <c r="H22" s="72">
        <v>108085</v>
      </c>
      <c r="I22" s="125">
        <f t="shared" si="1"/>
        <v>33.564998121217201</v>
      </c>
      <c r="J22" s="72">
        <v>65589</v>
      </c>
      <c r="K22" s="125">
        <f t="shared" si="2"/>
        <v>20.368179319725357</v>
      </c>
      <c r="L22" s="72">
        <v>19183</v>
      </c>
      <c r="M22" s="125">
        <f t="shared" si="3"/>
        <v>5.9571389088153728</v>
      </c>
      <c r="N22" s="72">
        <v>25257</v>
      </c>
      <c r="O22" s="125">
        <f t="shared" si="4"/>
        <v>7.8433747286633935</v>
      </c>
      <c r="P22" s="72">
        <v>32109</v>
      </c>
      <c r="Q22" s="125">
        <f t="shared" si="5"/>
        <v>9.9712126999506232</v>
      </c>
      <c r="R22" s="72">
        <v>64715</v>
      </c>
      <c r="S22" s="125">
        <f t="shared" si="6"/>
        <v>20.096765077620127</v>
      </c>
      <c r="T22" s="72">
        <v>96</v>
      </c>
      <c r="U22" s="125">
        <f t="shared" si="7"/>
        <v>2.9812090666020738E-2</v>
      </c>
      <c r="V22" s="72">
        <v>322017</v>
      </c>
      <c r="W22" s="125">
        <f t="shared" si="8"/>
        <v>100</v>
      </c>
      <c r="Y22" s="192">
        <f t="shared" si="9"/>
        <v>1.4494954041718056</v>
      </c>
    </row>
    <row r="23" spans="2:25">
      <c r="B23" s="111" t="s">
        <v>101</v>
      </c>
      <c r="D23" s="75">
        <v>51093</v>
      </c>
      <c r="F23" s="72">
        <v>2931</v>
      </c>
      <c r="G23" s="125">
        <f t="shared" si="0"/>
        <v>4.3273489635622751</v>
      </c>
      <c r="H23" s="72">
        <v>17567</v>
      </c>
      <c r="I23" s="125">
        <f t="shared" si="1"/>
        <v>25.936042048071812</v>
      </c>
      <c r="J23" s="72">
        <v>3569</v>
      </c>
      <c r="K23" s="125">
        <f t="shared" si="2"/>
        <v>5.2692966396976324</v>
      </c>
      <c r="L23" s="72">
        <v>4259</v>
      </c>
      <c r="M23" s="125">
        <f t="shared" si="3"/>
        <v>6.2880174806590681</v>
      </c>
      <c r="N23" s="72">
        <v>5400</v>
      </c>
      <c r="O23" s="125">
        <f t="shared" si="4"/>
        <v>7.9725978857851532</v>
      </c>
      <c r="P23" s="72">
        <v>1570</v>
      </c>
      <c r="Q23" s="125">
        <f t="shared" si="5"/>
        <v>2.317959014941239</v>
      </c>
      <c r="R23" s="72">
        <v>32433</v>
      </c>
      <c r="S23" s="125">
        <f t="shared" si="6"/>
        <v>47.884308746235163</v>
      </c>
      <c r="T23" s="72">
        <v>3</v>
      </c>
      <c r="U23" s="125">
        <f t="shared" si="7"/>
        <v>4.4292210476584186E-3</v>
      </c>
      <c r="V23" s="72">
        <v>67732</v>
      </c>
      <c r="W23" s="125">
        <f t="shared" si="8"/>
        <v>100</v>
      </c>
      <c r="Y23" s="192">
        <f t="shared" si="9"/>
        <v>1.3256610494588299</v>
      </c>
    </row>
    <row r="24" spans="2:25">
      <c r="B24" s="111" t="s">
        <v>102</v>
      </c>
      <c r="D24" s="75">
        <v>17354</v>
      </c>
      <c r="F24" s="72">
        <v>2525</v>
      </c>
      <c r="G24" s="125">
        <f t="shared" si="0"/>
        <v>10.076622236411525</v>
      </c>
      <c r="H24" s="72">
        <v>4275</v>
      </c>
      <c r="I24" s="125">
        <f t="shared" si="1"/>
        <v>17.060419826003674</v>
      </c>
      <c r="J24" s="72">
        <v>1254</v>
      </c>
      <c r="K24" s="125">
        <f t="shared" si="2"/>
        <v>5.0043898156277438</v>
      </c>
      <c r="L24" s="72">
        <v>803</v>
      </c>
      <c r="M24" s="125">
        <f t="shared" si="3"/>
        <v>3.2045654082528534</v>
      </c>
      <c r="N24" s="72">
        <v>2763</v>
      </c>
      <c r="O24" s="125">
        <f t="shared" si="4"/>
        <v>11.026418708596058</v>
      </c>
      <c r="P24" s="72">
        <v>3031</v>
      </c>
      <c r="Q24" s="125">
        <f t="shared" si="5"/>
        <v>12.095937425173597</v>
      </c>
      <c r="R24" s="72">
        <v>10368</v>
      </c>
      <c r="S24" s="125">
        <f t="shared" si="6"/>
        <v>41.376007662223643</v>
      </c>
      <c r="T24" s="72">
        <v>39</v>
      </c>
      <c r="U24" s="125">
        <f t="shared" si="7"/>
        <v>0.15563891771091071</v>
      </c>
      <c r="V24" s="72">
        <v>25058</v>
      </c>
      <c r="W24" s="125">
        <f t="shared" si="8"/>
        <v>100</v>
      </c>
      <c r="Y24" s="192">
        <f t="shared" si="9"/>
        <v>1.4439322346433099</v>
      </c>
    </row>
    <row r="25" spans="2:25">
      <c r="B25" s="111" t="s">
        <v>103</v>
      </c>
      <c r="D25" s="75">
        <v>75203</v>
      </c>
      <c r="F25" s="72">
        <v>1143</v>
      </c>
      <c r="G25" s="125">
        <f t="shared" si="0"/>
        <v>1.0471635883905013</v>
      </c>
      <c r="H25" s="72">
        <v>29446</v>
      </c>
      <c r="I25" s="125">
        <f t="shared" si="1"/>
        <v>26.977059513339196</v>
      </c>
      <c r="J25" s="72">
        <v>7395</v>
      </c>
      <c r="K25" s="125">
        <f t="shared" si="2"/>
        <v>6.7749560246262091</v>
      </c>
      <c r="L25" s="72">
        <v>7939</v>
      </c>
      <c r="M25" s="125">
        <f t="shared" si="3"/>
        <v>7.2733435942538849</v>
      </c>
      <c r="N25" s="72">
        <v>13545</v>
      </c>
      <c r="O25" s="125">
        <f t="shared" si="4"/>
        <v>12.409300791556728</v>
      </c>
      <c r="P25" s="72">
        <v>1349</v>
      </c>
      <c r="Q25" s="125">
        <f t="shared" si="5"/>
        <v>1.2358912342421577</v>
      </c>
      <c r="R25" s="72">
        <v>40525</v>
      </c>
      <c r="S25" s="125">
        <f t="shared" si="6"/>
        <v>37.127125476399883</v>
      </c>
      <c r="T25" s="72">
        <v>7810</v>
      </c>
      <c r="U25" s="125">
        <f t="shared" si="7"/>
        <v>7.1551597771914386</v>
      </c>
      <c r="V25" s="72">
        <v>109152</v>
      </c>
      <c r="W25" s="125">
        <f t="shared" si="8"/>
        <v>100</v>
      </c>
      <c r="Y25" s="192">
        <f t="shared" si="9"/>
        <v>1.4514314588513757</v>
      </c>
    </row>
    <row r="26" spans="2:25">
      <c r="B26" s="111" t="s">
        <v>104</v>
      </c>
      <c r="D26" s="75">
        <v>9725</v>
      </c>
      <c r="F26" s="72">
        <v>1101</v>
      </c>
      <c r="G26" s="125">
        <f t="shared" si="0"/>
        <v>7.6072687072479788</v>
      </c>
      <c r="H26" s="72">
        <v>4239</v>
      </c>
      <c r="I26" s="125">
        <f t="shared" si="1"/>
        <v>29.289020935535131</v>
      </c>
      <c r="J26" s="72">
        <v>3543</v>
      </c>
      <c r="K26" s="125">
        <f t="shared" si="2"/>
        <v>24.480066330408345</v>
      </c>
      <c r="L26" s="72">
        <v>1174</v>
      </c>
      <c r="M26" s="125">
        <f t="shared" si="3"/>
        <v>8.111656187383403</v>
      </c>
      <c r="N26" s="72">
        <v>2183</v>
      </c>
      <c r="O26" s="125">
        <f t="shared" si="4"/>
        <v>15.083258481310025</v>
      </c>
      <c r="P26" s="72">
        <v>991</v>
      </c>
      <c r="Q26" s="125">
        <f t="shared" si="5"/>
        <v>6.8472327782767923</v>
      </c>
      <c r="R26" s="72">
        <v>1242</v>
      </c>
      <c r="S26" s="125">
        <f t="shared" si="6"/>
        <v>8.5814965798383191</v>
      </c>
      <c r="T26" s="72">
        <v>0</v>
      </c>
      <c r="U26" s="125">
        <f t="shared" si="7"/>
        <v>0</v>
      </c>
      <c r="V26" s="72">
        <v>14473</v>
      </c>
      <c r="W26" s="125">
        <f t="shared" si="8"/>
        <v>100</v>
      </c>
      <c r="Y26" s="192">
        <f t="shared" si="9"/>
        <v>1.4882262210796915</v>
      </c>
    </row>
    <row r="27" spans="2:25">
      <c r="B27" s="111" t="s">
        <v>105</v>
      </c>
      <c r="D27" s="75">
        <v>1672</v>
      </c>
      <c r="F27" s="72">
        <v>2</v>
      </c>
      <c r="G27" s="125">
        <f t="shared" si="0"/>
        <v>0.11185682326621924</v>
      </c>
      <c r="H27" s="72">
        <v>158</v>
      </c>
      <c r="I27" s="125">
        <f t="shared" si="1"/>
        <v>8.8366890380313201</v>
      </c>
      <c r="J27" s="72">
        <v>633</v>
      </c>
      <c r="K27" s="125">
        <f t="shared" si="2"/>
        <v>35.402684563758392</v>
      </c>
      <c r="L27" s="72">
        <v>30</v>
      </c>
      <c r="M27" s="125">
        <f t="shared" si="3"/>
        <v>1.6778523489932886</v>
      </c>
      <c r="N27" s="72">
        <v>77</v>
      </c>
      <c r="O27" s="125">
        <f t="shared" si="4"/>
        <v>4.3064876957494409</v>
      </c>
      <c r="P27" s="72">
        <v>0</v>
      </c>
      <c r="Q27" s="125">
        <f t="shared" si="5"/>
        <v>0</v>
      </c>
      <c r="R27" s="72">
        <v>888</v>
      </c>
      <c r="S27" s="125">
        <f t="shared" si="6"/>
        <v>49.664429530201346</v>
      </c>
      <c r="T27" s="72">
        <v>0</v>
      </c>
      <c r="U27" s="125">
        <f t="shared" si="7"/>
        <v>0</v>
      </c>
      <c r="V27" s="72">
        <v>1788</v>
      </c>
      <c r="W27" s="125">
        <f t="shared" si="8"/>
        <v>100</v>
      </c>
      <c r="Y27" s="192">
        <f t="shared" si="9"/>
        <v>1.069377990430622</v>
      </c>
    </row>
    <row r="28" spans="2:25">
      <c r="B28" s="115" t="s">
        <v>106</v>
      </c>
      <c r="D28" s="90">
        <v>2294</v>
      </c>
      <c r="F28" s="87">
        <v>714</v>
      </c>
      <c r="G28" s="126">
        <f t="shared" si="0"/>
        <v>20.8955223880597</v>
      </c>
      <c r="H28" s="87">
        <v>681</v>
      </c>
      <c r="I28" s="126">
        <f t="shared" si="1"/>
        <v>19.9297629499561</v>
      </c>
      <c r="J28" s="87">
        <v>724</v>
      </c>
      <c r="K28" s="126">
        <f t="shared" si="2"/>
        <v>21.188176763242613</v>
      </c>
      <c r="L28" s="87">
        <v>38</v>
      </c>
      <c r="M28" s="126">
        <f t="shared" si="3"/>
        <v>1.1120866256950541</v>
      </c>
      <c r="N28" s="87">
        <v>103</v>
      </c>
      <c r="O28" s="126">
        <f t="shared" si="4"/>
        <v>3.0143400643839624</v>
      </c>
      <c r="P28" s="87">
        <v>6</v>
      </c>
      <c r="Q28" s="126">
        <f t="shared" si="5"/>
        <v>0.17559262510974538</v>
      </c>
      <c r="R28" s="87">
        <v>1151</v>
      </c>
      <c r="S28" s="126">
        <f t="shared" si="6"/>
        <v>33.684518583552823</v>
      </c>
      <c r="T28" s="87">
        <v>0</v>
      </c>
      <c r="U28" s="126">
        <f t="shared" si="7"/>
        <v>0</v>
      </c>
      <c r="V28" s="87">
        <v>3417</v>
      </c>
      <c r="W28" s="126">
        <f t="shared" si="8"/>
        <v>100</v>
      </c>
      <c r="Y28" s="193">
        <f t="shared" si="9"/>
        <v>1.4895379250217959</v>
      </c>
    </row>
    <row r="29" spans="2:25" ht="8" customHeight="1"/>
    <row r="30" spans="2:25">
      <c r="B30" s="119" t="s">
        <v>49</v>
      </c>
      <c r="D30" s="63">
        <v>1707328</v>
      </c>
      <c r="F30" s="60">
        <v>81713</v>
      </c>
      <c r="G30" s="137">
        <f>IFERROR(F30/V30*100,"-")</f>
        <v>3.3907807016015048</v>
      </c>
      <c r="H30" s="60">
        <v>630085</v>
      </c>
      <c r="I30" s="137">
        <f>IFERROR(H30/V30*100,"-")</f>
        <v>26.14614637045004</v>
      </c>
      <c r="J30" s="60">
        <v>402206</v>
      </c>
      <c r="K30" s="137">
        <f>IFERROR(J30/V30*100,"-")</f>
        <v>16.690029039055414</v>
      </c>
      <c r="L30" s="60">
        <v>108494</v>
      </c>
      <c r="M30" s="137">
        <f>IFERROR(L30/V30*100,"-")</f>
        <v>4.5020909945731242</v>
      </c>
      <c r="N30" s="60">
        <v>181970</v>
      </c>
      <c r="O30" s="137">
        <f>IFERROR(N30/V30*100,"-")</f>
        <v>7.5510673242987751</v>
      </c>
      <c r="P30" s="60">
        <v>218832</v>
      </c>
      <c r="Q30" s="137">
        <f>IFERROR(P30/V30*100,"-")</f>
        <v>9.0807010205580578</v>
      </c>
      <c r="R30" s="60">
        <v>773537</v>
      </c>
      <c r="S30" s="137">
        <f>IFERROR(R30/V30*100,"-")</f>
        <v>32.098862256614289</v>
      </c>
      <c r="T30" s="60">
        <v>13021</v>
      </c>
      <c r="U30" s="137">
        <f>IFERROR(T30/V30*100,"-")</f>
        <v>0.5403222928487903</v>
      </c>
      <c r="V30" s="60">
        <v>2409858</v>
      </c>
      <c r="W30" s="137">
        <f>IFERROR(V30/V30*100,"-")</f>
        <v>100</v>
      </c>
      <c r="Y30" s="106">
        <f>IFERROR(V30/D30,"-")</f>
        <v>1.4114792236758256</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395</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394</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113579</v>
      </c>
      <c r="F10" s="95">
        <v>401</v>
      </c>
      <c r="G10" s="124">
        <f t="shared" ref="G10:G28" si="0">IFERROR(F10/V10*100,"-")</f>
        <v>0.21275128260904169</v>
      </c>
      <c r="H10" s="95">
        <v>78530</v>
      </c>
      <c r="I10" s="124">
        <f t="shared" ref="I10:I28" si="1">IFERROR(H10/V10*100,"-")</f>
        <v>41.664234970793125</v>
      </c>
      <c r="J10" s="95">
        <v>83910</v>
      </c>
      <c r="K10" s="124">
        <f t="shared" ref="K10:K28" si="2">IFERROR(J10/V10*100,"-")</f>
        <v>44.518603799812183</v>
      </c>
      <c r="L10" s="95">
        <v>849</v>
      </c>
      <c r="M10" s="124">
        <f t="shared" ref="M10:M28" si="3">IFERROR(L10/V10*100,"-")</f>
        <v>0.45043850108497852</v>
      </c>
      <c r="N10" s="95">
        <v>79</v>
      </c>
      <c r="O10" s="124">
        <f t="shared" ref="O10:O28" si="4">IFERROR(N10/V10*100,"-")</f>
        <v>4.1913594329462074E-2</v>
      </c>
      <c r="P10" s="95">
        <v>75</v>
      </c>
      <c r="Q10" s="124">
        <f t="shared" ref="Q10:Q28" si="5">IFERROR(P10/V10*100,"-")</f>
        <v>3.9791387021641207E-2</v>
      </c>
      <c r="R10" s="95">
        <v>24639</v>
      </c>
      <c r="S10" s="124">
        <f t="shared" ref="S10:S28" si="6">IFERROR(R10/V10*100,"-")</f>
        <v>13.072266464349569</v>
      </c>
      <c r="T10" s="95">
        <v>0</v>
      </c>
      <c r="U10" s="124">
        <f t="shared" ref="U10:U28" si="7">IFERROR(T10/V10*100,"-")</f>
        <v>0</v>
      </c>
      <c r="V10" s="95">
        <v>188483</v>
      </c>
      <c r="W10" s="124">
        <f t="shared" ref="W10:W28" si="8">IFERROR(V10/V10*100,"-")</f>
        <v>100</v>
      </c>
      <c r="Y10" s="191">
        <f t="shared" ref="Y10:Y28" si="9">IFERROR(V10/D10,"-")</f>
        <v>1.659488109597725</v>
      </c>
    </row>
    <row r="11" spans="1:25">
      <c r="B11" s="111" t="s">
        <v>89</v>
      </c>
      <c r="D11" s="75">
        <v>17830</v>
      </c>
      <c r="F11" s="72">
        <v>1113</v>
      </c>
      <c r="G11" s="125">
        <f t="shared" si="0"/>
        <v>4.7402044293015333</v>
      </c>
      <c r="H11" s="72">
        <v>4834</v>
      </c>
      <c r="I11" s="125">
        <f t="shared" si="1"/>
        <v>20.587734241908006</v>
      </c>
      <c r="J11" s="72">
        <v>3269</v>
      </c>
      <c r="K11" s="125">
        <f t="shared" si="2"/>
        <v>13.922487223168654</v>
      </c>
      <c r="L11" s="72">
        <v>605</v>
      </c>
      <c r="M11" s="125">
        <f t="shared" si="3"/>
        <v>2.5766609880749574</v>
      </c>
      <c r="N11" s="72">
        <v>94</v>
      </c>
      <c r="O11" s="125">
        <f t="shared" si="4"/>
        <v>0.40034071550255534</v>
      </c>
      <c r="P11" s="72">
        <v>1990</v>
      </c>
      <c r="Q11" s="125">
        <f t="shared" si="5"/>
        <v>8.475298126064736</v>
      </c>
      <c r="R11" s="72">
        <v>11575</v>
      </c>
      <c r="S11" s="125">
        <f t="shared" si="6"/>
        <v>49.297274275979561</v>
      </c>
      <c r="T11" s="72">
        <v>0</v>
      </c>
      <c r="U11" s="125">
        <f t="shared" si="7"/>
        <v>0</v>
      </c>
      <c r="V11" s="72">
        <v>23480</v>
      </c>
      <c r="W11" s="125">
        <f t="shared" si="8"/>
        <v>100</v>
      </c>
      <c r="Y11" s="192">
        <f t="shared" si="9"/>
        <v>1.3168816601233875</v>
      </c>
    </row>
    <row r="12" spans="1:25">
      <c r="B12" s="111" t="s">
        <v>90</v>
      </c>
      <c r="D12" s="75">
        <v>15818</v>
      </c>
      <c r="F12" s="72">
        <v>1941</v>
      </c>
      <c r="G12" s="125">
        <f t="shared" si="0"/>
        <v>8.4830208469909536</v>
      </c>
      <c r="H12" s="72">
        <v>6400</v>
      </c>
      <c r="I12" s="125">
        <f t="shared" si="1"/>
        <v>27.970805471788818</v>
      </c>
      <c r="J12" s="72">
        <v>5289</v>
      </c>
      <c r="K12" s="125">
        <f t="shared" si="2"/>
        <v>23.115248459420478</v>
      </c>
      <c r="L12" s="72">
        <v>801</v>
      </c>
      <c r="M12" s="125">
        <f t="shared" si="3"/>
        <v>3.5007211223285699</v>
      </c>
      <c r="N12" s="72">
        <v>45</v>
      </c>
      <c r="O12" s="125">
        <f t="shared" si="4"/>
        <v>0.19666972597351512</v>
      </c>
      <c r="P12" s="72">
        <v>1755</v>
      </c>
      <c r="Q12" s="125">
        <f t="shared" si="5"/>
        <v>7.6701193129670902</v>
      </c>
      <c r="R12" s="72">
        <v>6639</v>
      </c>
      <c r="S12" s="125">
        <f t="shared" si="6"/>
        <v>29.015340238625935</v>
      </c>
      <c r="T12" s="72">
        <v>11</v>
      </c>
      <c r="U12" s="125">
        <f t="shared" si="7"/>
        <v>4.8074821904637036E-2</v>
      </c>
      <c r="V12" s="72">
        <v>22881</v>
      </c>
      <c r="W12" s="125">
        <f t="shared" si="8"/>
        <v>100</v>
      </c>
      <c r="Y12" s="192">
        <f t="shared" si="9"/>
        <v>1.4465166266278924</v>
      </c>
    </row>
    <row r="13" spans="1:25">
      <c r="B13" s="111" t="s">
        <v>91</v>
      </c>
      <c r="D13" s="75">
        <v>15363</v>
      </c>
      <c r="F13" s="72">
        <v>2301</v>
      </c>
      <c r="G13" s="125">
        <f t="shared" si="0"/>
        <v>8.3831244535120959</v>
      </c>
      <c r="H13" s="72">
        <v>10456</v>
      </c>
      <c r="I13" s="125">
        <f t="shared" si="1"/>
        <v>38.093850189449142</v>
      </c>
      <c r="J13" s="72">
        <v>1004</v>
      </c>
      <c r="K13" s="125">
        <f t="shared" si="2"/>
        <v>3.6578257067910229</v>
      </c>
      <c r="L13" s="72">
        <v>215</v>
      </c>
      <c r="M13" s="125">
        <f t="shared" si="3"/>
        <v>0.78329932964150395</v>
      </c>
      <c r="N13" s="72">
        <v>4</v>
      </c>
      <c r="O13" s="125">
        <f t="shared" si="4"/>
        <v>1.4573010784027981E-2</v>
      </c>
      <c r="P13" s="72">
        <v>48</v>
      </c>
      <c r="Q13" s="125">
        <f t="shared" si="5"/>
        <v>0.17487612940833577</v>
      </c>
      <c r="R13" s="72">
        <v>13420</v>
      </c>
      <c r="S13" s="125">
        <f t="shared" si="6"/>
        <v>48.892451180413879</v>
      </c>
      <c r="T13" s="72">
        <v>0</v>
      </c>
      <c r="U13" s="125">
        <f t="shared" si="7"/>
        <v>0</v>
      </c>
      <c r="V13" s="72">
        <v>27448</v>
      </c>
      <c r="W13" s="125">
        <f t="shared" si="8"/>
        <v>100</v>
      </c>
      <c r="Y13" s="192">
        <f t="shared" si="9"/>
        <v>1.7866302154527112</v>
      </c>
    </row>
    <row r="14" spans="1:25">
      <c r="B14" s="111" t="s">
        <v>92</v>
      </c>
      <c r="D14" s="75">
        <v>16831</v>
      </c>
      <c r="F14" s="72">
        <v>598</v>
      </c>
      <c r="G14" s="125">
        <f t="shared" si="0"/>
        <v>2.9196367542232204</v>
      </c>
      <c r="H14" s="72">
        <v>4706</v>
      </c>
      <c r="I14" s="125">
        <f t="shared" si="1"/>
        <v>22.976271848452299</v>
      </c>
      <c r="J14" s="72">
        <v>245</v>
      </c>
      <c r="K14" s="125">
        <f t="shared" si="2"/>
        <v>1.1961722488038278</v>
      </c>
      <c r="L14" s="72">
        <v>1779</v>
      </c>
      <c r="M14" s="125">
        <f t="shared" si="3"/>
        <v>8.6856752270286108</v>
      </c>
      <c r="N14" s="72">
        <v>169</v>
      </c>
      <c r="O14" s="125">
        <f t="shared" si="4"/>
        <v>0.82511473488917098</v>
      </c>
      <c r="P14" s="72">
        <v>3758</v>
      </c>
      <c r="Q14" s="125">
        <f t="shared" si="5"/>
        <v>18.347817595937897</v>
      </c>
      <c r="R14" s="72">
        <v>9176</v>
      </c>
      <c r="S14" s="125">
        <f t="shared" si="6"/>
        <v>44.800312469485405</v>
      </c>
      <c r="T14" s="72">
        <v>51</v>
      </c>
      <c r="U14" s="125">
        <f t="shared" si="7"/>
        <v>0.24899912117957229</v>
      </c>
      <c r="V14" s="72">
        <v>20482</v>
      </c>
      <c r="W14" s="125">
        <f t="shared" si="8"/>
        <v>100</v>
      </c>
      <c r="Y14" s="192">
        <f t="shared" si="9"/>
        <v>1.2169211573881529</v>
      </c>
    </row>
    <row r="15" spans="1:25">
      <c r="B15" s="111" t="s">
        <v>93</v>
      </c>
      <c r="D15" s="75">
        <v>5904</v>
      </c>
      <c r="F15" s="72">
        <v>1476</v>
      </c>
      <c r="G15" s="125">
        <f t="shared" si="0"/>
        <v>17.609162491052256</v>
      </c>
      <c r="H15" s="72">
        <v>1969</v>
      </c>
      <c r="I15" s="125">
        <f t="shared" si="1"/>
        <v>23.490813648293962</v>
      </c>
      <c r="J15" s="72">
        <v>399</v>
      </c>
      <c r="K15" s="125">
        <f t="shared" si="2"/>
        <v>4.7602004294917686</v>
      </c>
      <c r="L15" s="72">
        <v>611</v>
      </c>
      <c r="M15" s="125">
        <f t="shared" si="3"/>
        <v>7.2894297303746125</v>
      </c>
      <c r="N15" s="72">
        <v>41</v>
      </c>
      <c r="O15" s="125">
        <f t="shared" si="4"/>
        <v>0.48914340252922928</v>
      </c>
      <c r="P15" s="72">
        <v>46</v>
      </c>
      <c r="Q15" s="125">
        <f t="shared" si="5"/>
        <v>0.54879503698401333</v>
      </c>
      <c r="R15" s="72">
        <v>3840</v>
      </c>
      <c r="S15" s="125">
        <f t="shared" si="6"/>
        <v>45.81245526127416</v>
      </c>
      <c r="T15" s="72">
        <v>0</v>
      </c>
      <c r="U15" s="125">
        <f t="shared" si="7"/>
        <v>0</v>
      </c>
      <c r="V15" s="72">
        <v>8382</v>
      </c>
      <c r="W15" s="125">
        <f t="shared" si="8"/>
        <v>100</v>
      </c>
      <c r="Y15" s="192">
        <f t="shared" si="9"/>
        <v>1.4197154471544715</v>
      </c>
    </row>
    <row r="16" spans="1:25">
      <c r="B16" s="111" t="s">
        <v>94</v>
      </c>
      <c r="D16" s="75">
        <v>49551</v>
      </c>
      <c r="F16" s="72">
        <v>3529</v>
      </c>
      <c r="G16" s="125">
        <f t="shared" si="0"/>
        <v>4.9296660008102036</v>
      </c>
      <c r="H16" s="72">
        <v>20696</v>
      </c>
      <c r="I16" s="125">
        <f t="shared" si="1"/>
        <v>28.910277005601575</v>
      </c>
      <c r="J16" s="72">
        <v>13411</v>
      </c>
      <c r="K16" s="125">
        <f t="shared" si="2"/>
        <v>18.733848324416442</v>
      </c>
      <c r="L16" s="72">
        <v>3566</v>
      </c>
      <c r="M16" s="125">
        <f t="shared" si="3"/>
        <v>4.9813513626775805</v>
      </c>
      <c r="N16" s="72">
        <v>3</v>
      </c>
      <c r="O16" s="125">
        <f t="shared" si="4"/>
        <v>4.1907050162739044E-3</v>
      </c>
      <c r="P16" s="72">
        <v>12623</v>
      </c>
      <c r="Q16" s="125">
        <f t="shared" si="5"/>
        <v>17.633089806808499</v>
      </c>
      <c r="R16" s="72">
        <v>16222</v>
      </c>
      <c r="S16" s="125">
        <f t="shared" si="6"/>
        <v>22.660538924665094</v>
      </c>
      <c r="T16" s="72">
        <v>1537</v>
      </c>
      <c r="U16" s="125">
        <f t="shared" si="7"/>
        <v>2.1470378700043304</v>
      </c>
      <c r="V16" s="72">
        <v>71587</v>
      </c>
      <c r="W16" s="125">
        <f t="shared" si="8"/>
        <v>100</v>
      </c>
      <c r="Y16" s="192">
        <f t="shared" si="9"/>
        <v>1.4447135274767411</v>
      </c>
    </row>
    <row r="17" spans="2:25">
      <c r="B17" s="111" t="s">
        <v>95</v>
      </c>
      <c r="D17" s="75">
        <v>29923</v>
      </c>
      <c r="F17" s="72">
        <v>7276</v>
      </c>
      <c r="G17" s="125">
        <f t="shared" si="0"/>
        <v>16.366008367447929</v>
      </c>
      <c r="H17" s="72">
        <v>18281</v>
      </c>
      <c r="I17" s="125">
        <f t="shared" si="1"/>
        <v>41.119708488910881</v>
      </c>
      <c r="J17" s="72">
        <v>7295</v>
      </c>
      <c r="K17" s="125">
        <f t="shared" si="2"/>
        <v>16.408745332673536</v>
      </c>
      <c r="L17" s="72">
        <v>1011</v>
      </c>
      <c r="M17" s="125">
        <f t="shared" si="3"/>
        <v>2.2740564127940979</v>
      </c>
      <c r="N17" s="72">
        <v>1374</v>
      </c>
      <c r="O17" s="125">
        <f t="shared" si="4"/>
        <v>3.0905573799991002</v>
      </c>
      <c r="P17" s="72">
        <v>3605</v>
      </c>
      <c r="Q17" s="125">
        <f t="shared" si="5"/>
        <v>8.1087768230689647</v>
      </c>
      <c r="R17" s="72">
        <v>5615</v>
      </c>
      <c r="S17" s="125">
        <f t="shared" si="6"/>
        <v>12.629897881146251</v>
      </c>
      <c r="T17" s="72">
        <v>1</v>
      </c>
      <c r="U17" s="125">
        <f t="shared" si="7"/>
        <v>2.2493139592424309E-3</v>
      </c>
      <c r="V17" s="72">
        <v>44458</v>
      </c>
      <c r="W17" s="125">
        <f t="shared" si="8"/>
        <v>100</v>
      </c>
      <c r="Y17" s="192">
        <f t="shared" si="9"/>
        <v>1.4857467499916452</v>
      </c>
    </row>
    <row r="18" spans="2:25">
      <c r="B18" s="111" t="s">
        <v>96</v>
      </c>
      <c r="D18" s="75">
        <v>113050</v>
      </c>
      <c r="F18" s="72">
        <v>1</v>
      </c>
      <c r="G18" s="125">
        <f t="shared" si="0"/>
        <v>7.24595675613008E-4</v>
      </c>
      <c r="H18" s="72">
        <v>24875</v>
      </c>
      <c r="I18" s="125">
        <f t="shared" si="1"/>
        <v>18.024317430873573</v>
      </c>
      <c r="J18" s="72">
        <v>12777</v>
      </c>
      <c r="K18" s="125">
        <f t="shared" si="2"/>
        <v>9.2581589473074022</v>
      </c>
      <c r="L18" s="72">
        <v>3217</v>
      </c>
      <c r="M18" s="125">
        <f t="shared" si="3"/>
        <v>2.3310242884470465</v>
      </c>
      <c r="N18" s="72">
        <v>3201</v>
      </c>
      <c r="O18" s="125">
        <f t="shared" si="4"/>
        <v>2.3194307576372384</v>
      </c>
      <c r="P18" s="72">
        <v>3987</v>
      </c>
      <c r="Q18" s="125">
        <f t="shared" si="5"/>
        <v>2.8889629586690626</v>
      </c>
      <c r="R18" s="72">
        <v>89943</v>
      </c>
      <c r="S18" s="125">
        <f t="shared" si="6"/>
        <v>65.172308851660773</v>
      </c>
      <c r="T18" s="72">
        <v>7</v>
      </c>
      <c r="U18" s="125">
        <f t="shared" si="7"/>
        <v>5.072169729291056E-3</v>
      </c>
      <c r="V18" s="72">
        <v>138008</v>
      </c>
      <c r="W18" s="125">
        <f t="shared" si="8"/>
        <v>100</v>
      </c>
      <c r="Y18" s="192">
        <f t="shared" si="9"/>
        <v>1.2207695709862894</v>
      </c>
    </row>
    <row r="19" spans="2:25">
      <c r="B19" s="111" t="s">
        <v>97</v>
      </c>
      <c r="D19" s="75">
        <v>63899</v>
      </c>
      <c r="F19" s="72">
        <v>1370</v>
      </c>
      <c r="G19" s="125">
        <f t="shared" si="0"/>
        <v>1.427306349950513</v>
      </c>
      <c r="H19" s="72">
        <v>30165</v>
      </c>
      <c r="I19" s="125">
        <f t="shared" si="1"/>
        <v>31.426785435224254</v>
      </c>
      <c r="J19" s="72">
        <v>3272</v>
      </c>
      <c r="K19" s="125">
        <f t="shared" si="2"/>
        <v>3.4088659686409333</v>
      </c>
      <c r="L19" s="72">
        <v>2329</v>
      </c>
      <c r="M19" s="125">
        <f t="shared" si="3"/>
        <v>2.4264207949158725</v>
      </c>
      <c r="N19" s="72">
        <v>856</v>
      </c>
      <c r="O19" s="125">
        <f t="shared" si="4"/>
        <v>0.89180601135594106</v>
      </c>
      <c r="P19" s="72">
        <v>7358</v>
      </c>
      <c r="Q19" s="125">
        <f t="shared" si="5"/>
        <v>7.6657811116320262</v>
      </c>
      <c r="R19" s="72">
        <v>50461</v>
      </c>
      <c r="S19" s="125">
        <f t="shared" si="6"/>
        <v>52.571756003542227</v>
      </c>
      <c r="T19" s="72">
        <v>174</v>
      </c>
      <c r="U19" s="125">
        <f t="shared" si="7"/>
        <v>0.18127832473824035</v>
      </c>
      <c r="V19" s="72">
        <v>95985</v>
      </c>
      <c r="W19" s="125">
        <f t="shared" si="8"/>
        <v>100</v>
      </c>
      <c r="Y19" s="192">
        <f t="shared" si="9"/>
        <v>1.5021361836648461</v>
      </c>
    </row>
    <row r="20" spans="2:25">
      <c r="B20" s="111" t="s">
        <v>98</v>
      </c>
      <c r="D20" s="75">
        <v>12544</v>
      </c>
      <c r="F20" s="72">
        <v>1010</v>
      </c>
      <c r="G20" s="125">
        <f t="shared" si="0"/>
        <v>6.441326530612244</v>
      </c>
      <c r="H20" s="72">
        <v>3404</v>
      </c>
      <c r="I20" s="125">
        <f t="shared" si="1"/>
        <v>21.709183673469386</v>
      </c>
      <c r="J20" s="72">
        <v>445</v>
      </c>
      <c r="K20" s="125">
        <f t="shared" si="2"/>
        <v>2.8380102040816326</v>
      </c>
      <c r="L20" s="72">
        <v>770</v>
      </c>
      <c r="M20" s="125">
        <f t="shared" si="3"/>
        <v>4.9107142857142856</v>
      </c>
      <c r="N20" s="72">
        <v>44</v>
      </c>
      <c r="O20" s="125">
        <f t="shared" si="4"/>
        <v>0.28061224489795916</v>
      </c>
      <c r="P20" s="72">
        <v>7227</v>
      </c>
      <c r="Q20" s="125">
        <f t="shared" si="5"/>
        <v>46.090561224489797</v>
      </c>
      <c r="R20" s="72">
        <v>2780</v>
      </c>
      <c r="S20" s="125">
        <f t="shared" si="6"/>
        <v>17.729591836734691</v>
      </c>
      <c r="T20" s="72">
        <v>0</v>
      </c>
      <c r="U20" s="125">
        <f t="shared" si="7"/>
        <v>0</v>
      </c>
      <c r="V20" s="72">
        <v>15680</v>
      </c>
      <c r="W20" s="125">
        <f t="shared" si="8"/>
        <v>100</v>
      </c>
      <c r="Y20" s="192">
        <f t="shared" si="9"/>
        <v>1.25</v>
      </c>
    </row>
    <row r="21" spans="2:25">
      <c r="B21" s="111" t="s">
        <v>99</v>
      </c>
      <c r="D21" s="75">
        <v>36349</v>
      </c>
      <c r="F21" s="72">
        <v>2279</v>
      </c>
      <c r="G21" s="125">
        <f t="shared" si="0"/>
        <v>5.2567237163814182</v>
      </c>
      <c r="H21" s="72">
        <v>5271</v>
      </c>
      <c r="I21" s="125">
        <f t="shared" si="1"/>
        <v>12.158047700327536</v>
      </c>
      <c r="J21" s="72">
        <v>5352</v>
      </c>
      <c r="K21" s="125">
        <f t="shared" si="2"/>
        <v>12.344881671818056</v>
      </c>
      <c r="L21" s="72">
        <v>3283</v>
      </c>
      <c r="M21" s="125">
        <f t="shared" si="3"/>
        <v>7.5725423259676159</v>
      </c>
      <c r="N21" s="72">
        <v>640</v>
      </c>
      <c r="O21" s="125">
        <f t="shared" si="4"/>
        <v>1.4762190339991696</v>
      </c>
      <c r="P21" s="72">
        <v>7364</v>
      </c>
      <c r="Q21" s="125">
        <f t="shared" si="5"/>
        <v>16.985745259952946</v>
      </c>
      <c r="R21" s="72">
        <v>19163</v>
      </c>
      <c r="S21" s="125">
        <f t="shared" si="6"/>
        <v>44.201227107072008</v>
      </c>
      <c r="T21" s="72">
        <v>2</v>
      </c>
      <c r="U21" s="125">
        <f t="shared" si="7"/>
        <v>4.613184481247405E-3</v>
      </c>
      <c r="V21" s="72">
        <v>43354</v>
      </c>
      <c r="W21" s="125">
        <f t="shared" si="8"/>
        <v>100</v>
      </c>
      <c r="Y21" s="192">
        <f t="shared" si="9"/>
        <v>1.1927150678147955</v>
      </c>
    </row>
    <row r="22" spans="2:25">
      <c r="B22" s="111" t="s">
        <v>100</v>
      </c>
      <c r="D22" s="75">
        <v>66126</v>
      </c>
      <c r="F22" s="72">
        <v>1127</v>
      </c>
      <c r="G22" s="125">
        <f t="shared" si="0"/>
        <v>1.2088642896983739</v>
      </c>
      <c r="H22" s="72">
        <v>41632</v>
      </c>
      <c r="I22" s="125">
        <f t="shared" si="1"/>
        <v>44.656111897713139</v>
      </c>
      <c r="J22" s="72">
        <v>20284</v>
      </c>
      <c r="K22" s="125">
        <f t="shared" si="2"/>
        <v>21.75741193632814</v>
      </c>
      <c r="L22" s="72">
        <v>3321</v>
      </c>
      <c r="M22" s="125">
        <f t="shared" si="3"/>
        <v>3.5622345218174796</v>
      </c>
      <c r="N22" s="72">
        <v>1128</v>
      </c>
      <c r="O22" s="125">
        <f t="shared" si="4"/>
        <v>1.209936928819668</v>
      </c>
      <c r="P22" s="72">
        <v>5674</v>
      </c>
      <c r="Q22" s="125">
        <f t="shared" si="5"/>
        <v>6.0861543742223363</v>
      </c>
      <c r="R22" s="72">
        <v>20057</v>
      </c>
      <c r="S22" s="125">
        <f t="shared" si="6"/>
        <v>21.513922855794394</v>
      </c>
      <c r="T22" s="72">
        <v>5</v>
      </c>
      <c r="U22" s="125">
        <f t="shared" si="7"/>
        <v>5.3631956064701591E-3</v>
      </c>
      <c r="V22" s="72">
        <v>93228</v>
      </c>
      <c r="W22" s="125">
        <f t="shared" si="8"/>
        <v>100</v>
      </c>
      <c r="Y22" s="192">
        <f t="shared" si="9"/>
        <v>1.4098539152526994</v>
      </c>
    </row>
    <row r="23" spans="2:25">
      <c r="B23" s="111" t="s">
        <v>101</v>
      </c>
      <c r="D23" s="75">
        <v>17695</v>
      </c>
      <c r="F23" s="72">
        <v>359</v>
      </c>
      <c r="G23" s="125">
        <f t="shared" si="0"/>
        <v>1.4321618063589578</v>
      </c>
      <c r="H23" s="72">
        <v>8845</v>
      </c>
      <c r="I23" s="125">
        <f t="shared" si="1"/>
        <v>35.285435034108588</v>
      </c>
      <c r="J23" s="72">
        <v>1855</v>
      </c>
      <c r="K23" s="125">
        <f t="shared" si="2"/>
        <v>7.4001675509634186</v>
      </c>
      <c r="L23" s="72">
        <v>704</v>
      </c>
      <c r="M23" s="125">
        <f t="shared" si="3"/>
        <v>2.8084732915785695</v>
      </c>
      <c r="N23" s="72">
        <v>20</v>
      </c>
      <c r="O23" s="125">
        <f t="shared" si="4"/>
        <v>7.9786173056209359E-2</v>
      </c>
      <c r="P23" s="72">
        <v>180</v>
      </c>
      <c r="Q23" s="125">
        <f t="shared" si="5"/>
        <v>0.71807555750588425</v>
      </c>
      <c r="R23" s="72">
        <v>13102</v>
      </c>
      <c r="S23" s="125">
        <f t="shared" si="6"/>
        <v>52.267921969122753</v>
      </c>
      <c r="T23" s="72">
        <v>2</v>
      </c>
      <c r="U23" s="125">
        <f t="shared" si="7"/>
        <v>7.9786173056209369E-3</v>
      </c>
      <c r="V23" s="72">
        <v>25067</v>
      </c>
      <c r="W23" s="125">
        <f t="shared" si="8"/>
        <v>100</v>
      </c>
      <c r="Y23" s="192">
        <f t="shared" si="9"/>
        <v>1.4166148629556372</v>
      </c>
    </row>
    <row r="24" spans="2:25">
      <c r="B24" s="111" t="s">
        <v>102</v>
      </c>
      <c r="D24" s="75">
        <v>7719</v>
      </c>
      <c r="F24" s="72">
        <v>1510</v>
      </c>
      <c r="G24" s="125">
        <f t="shared" si="0"/>
        <v>12.235637306539179</v>
      </c>
      <c r="H24" s="72">
        <v>2769</v>
      </c>
      <c r="I24" s="125">
        <f t="shared" si="1"/>
        <v>22.437403776031115</v>
      </c>
      <c r="J24" s="72">
        <v>747</v>
      </c>
      <c r="K24" s="125">
        <f t="shared" si="2"/>
        <v>6.0529940847581232</v>
      </c>
      <c r="L24" s="72">
        <v>268</v>
      </c>
      <c r="M24" s="125">
        <f t="shared" si="3"/>
        <v>2.1716230451341056</v>
      </c>
      <c r="N24" s="72">
        <v>74</v>
      </c>
      <c r="O24" s="125">
        <f t="shared" si="4"/>
        <v>0.59962725873105904</v>
      </c>
      <c r="P24" s="72">
        <v>942</v>
      </c>
      <c r="Q24" s="125">
        <f t="shared" si="5"/>
        <v>7.6330929422251028</v>
      </c>
      <c r="R24" s="72">
        <v>6019</v>
      </c>
      <c r="S24" s="125">
        <f t="shared" si="6"/>
        <v>48.772384733814114</v>
      </c>
      <c r="T24" s="72">
        <v>12</v>
      </c>
      <c r="U24" s="125">
        <f t="shared" si="7"/>
        <v>9.7236852767198761E-2</v>
      </c>
      <c r="V24" s="72">
        <v>12341</v>
      </c>
      <c r="W24" s="125">
        <f t="shared" si="8"/>
        <v>100</v>
      </c>
      <c r="Y24" s="192">
        <f t="shared" si="9"/>
        <v>1.5987822256769011</v>
      </c>
    </row>
    <row r="25" spans="2:25">
      <c r="B25" s="111" t="s">
        <v>103</v>
      </c>
      <c r="D25" s="75">
        <v>33517</v>
      </c>
      <c r="F25" s="72">
        <v>393</v>
      </c>
      <c r="G25" s="125">
        <f t="shared" si="0"/>
        <v>0.83018230211876032</v>
      </c>
      <c r="H25" s="72">
        <v>14524</v>
      </c>
      <c r="I25" s="125">
        <f t="shared" si="1"/>
        <v>30.680833984663806</v>
      </c>
      <c r="J25" s="72">
        <v>3687</v>
      </c>
      <c r="K25" s="125">
        <f t="shared" si="2"/>
        <v>7.7885041931599748</v>
      </c>
      <c r="L25" s="72">
        <v>2611</v>
      </c>
      <c r="M25" s="125">
        <f t="shared" si="3"/>
        <v>5.5155368723462681</v>
      </c>
      <c r="N25" s="72">
        <v>2480</v>
      </c>
      <c r="O25" s="125">
        <f t="shared" si="4"/>
        <v>5.2388094383066814</v>
      </c>
      <c r="P25" s="72">
        <v>32</v>
      </c>
      <c r="Q25" s="125">
        <f t="shared" si="5"/>
        <v>6.7597541139441053E-2</v>
      </c>
      <c r="R25" s="72">
        <v>20711</v>
      </c>
      <c r="S25" s="125">
        <f t="shared" si="6"/>
        <v>43.750396079342615</v>
      </c>
      <c r="T25" s="72">
        <v>2901</v>
      </c>
      <c r="U25" s="125">
        <f t="shared" si="7"/>
        <v>6.128139588922453</v>
      </c>
      <c r="V25" s="72">
        <v>47339</v>
      </c>
      <c r="W25" s="125">
        <f t="shared" si="8"/>
        <v>100</v>
      </c>
      <c r="Y25" s="192">
        <f t="shared" si="9"/>
        <v>1.4123877435331325</v>
      </c>
    </row>
    <row r="26" spans="2:25">
      <c r="B26" s="111" t="s">
        <v>104</v>
      </c>
      <c r="D26" s="75">
        <v>3366</v>
      </c>
      <c r="F26" s="72">
        <v>322</v>
      </c>
      <c r="G26" s="125">
        <f t="shared" si="0"/>
        <v>6.4775699054516185</v>
      </c>
      <c r="H26" s="72">
        <v>2453</v>
      </c>
      <c r="I26" s="125">
        <f t="shared" si="1"/>
        <v>49.346208006437337</v>
      </c>
      <c r="J26" s="72">
        <v>1719</v>
      </c>
      <c r="K26" s="125">
        <f t="shared" si="2"/>
        <v>34.580567290283639</v>
      </c>
      <c r="L26" s="72">
        <v>316</v>
      </c>
      <c r="M26" s="125">
        <f t="shared" si="3"/>
        <v>6.3568698451015901</v>
      </c>
      <c r="N26" s="72">
        <v>116</v>
      </c>
      <c r="O26" s="125">
        <f t="shared" si="4"/>
        <v>2.3335345001005834</v>
      </c>
      <c r="P26" s="72">
        <v>38</v>
      </c>
      <c r="Q26" s="125">
        <f t="shared" si="5"/>
        <v>0.76443371555019113</v>
      </c>
      <c r="R26" s="72">
        <v>7</v>
      </c>
      <c r="S26" s="125">
        <f t="shared" si="6"/>
        <v>0.1408167370750352</v>
      </c>
      <c r="T26" s="72">
        <v>0</v>
      </c>
      <c r="U26" s="125">
        <f t="shared" si="7"/>
        <v>0</v>
      </c>
      <c r="V26" s="72">
        <v>4971</v>
      </c>
      <c r="W26" s="125">
        <f t="shared" si="8"/>
        <v>100</v>
      </c>
      <c r="Y26" s="192">
        <f t="shared" si="9"/>
        <v>1.4768270944741533</v>
      </c>
    </row>
    <row r="27" spans="2:25">
      <c r="B27" s="111" t="s">
        <v>105</v>
      </c>
      <c r="D27" s="75">
        <v>652</v>
      </c>
      <c r="F27" s="72">
        <v>1</v>
      </c>
      <c r="G27" s="125">
        <f t="shared" si="0"/>
        <v>0.14285714285714285</v>
      </c>
      <c r="H27" s="72">
        <v>78</v>
      </c>
      <c r="I27" s="125">
        <f t="shared" si="1"/>
        <v>11.142857142857142</v>
      </c>
      <c r="J27" s="72">
        <v>273</v>
      </c>
      <c r="K27" s="125">
        <f t="shared" si="2"/>
        <v>39</v>
      </c>
      <c r="L27" s="72">
        <v>16</v>
      </c>
      <c r="M27" s="125">
        <f t="shared" si="3"/>
        <v>2.2857142857142856</v>
      </c>
      <c r="N27" s="72">
        <v>0</v>
      </c>
      <c r="O27" s="125">
        <f t="shared" si="4"/>
        <v>0</v>
      </c>
      <c r="P27" s="72">
        <v>0</v>
      </c>
      <c r="Q27" s="125">
        <f t="shared" si="5"/>
        <v>0</v>
      </c>
      <c r="R27" s="72">
        <v>332</v>
      </c>
      <c r="S27" s="125">
        <f t="shared" si="6"/>
        <v>47.428571428571431</v>
      </c>
      <c r="T27" s="72">
        <v>0</v>
      </c>
      <c r="U27" s="125">
        <f t="shared" si="7"/>
        <v>0</v>
      </c>
      <c r="V27" s="72">
        <v>700</v>
      </c>
      <c r="W27" s="125">
        <f t="shared" si="8"/>
        <v>100</v>
      </c>
      <c r="Y27" s="192">
        <f t="shared" si="9"/>
        <v>1.0736196319018405</v>
      </c>
    </row>
    <row r="28" spans="2:25">
      <c r="B28" s="115" t="s">
        <v>106</v>
      </c>
      <c r="D28" s="90">
        <v>594</v>
      </c>
      <c r="F28" s="87">
        <v>283</v>
      </c>
      <c r="G28" s="126">
        <f t="shared" si="0"/>
        <v>28.356713426853709</v>
      </c>
      <c r="H28" s="87">
        <v>248</v>
      </c>
      <c r="I28" s="126">
        <f t="shared" si="1"/>
        <v>24.849699398797593</v>
      </c>
      <c r="J28" s="87">
        <v>228</v>
      </c>
      <c r="K28" s="126">
        <f t="shared" si="2"/>
        <v>22.84569138276553</v>
      </c>
      <c r="L28" s="87">
        <v>9</v>
      </c>
      <c r="M28" s="126">
        <f t="shared" si="3"/>
        <v>0.90180360721442887</v>
      </c>
      <c r="N28" s="87">
        <v>0</v>
      </c>
      <c r="O28" s="126">
        <f t="shared" si="4"/>
        <v>0</v>
      </c>
      <c r="P28" s="87">
        <v>1</v>
      </c>
      <c r="Q28" s="126">
        <f t="shared" si="5"/>
        <v>0.1002004008016032</v>
      </c>
      <c r="R28" s="87">
        <v>229</v>
      </c>
      <c r="S28" s="126">
        <f t="shared" si="6"/>
        <v>22.945891783567134</v>
      </c>
      <c r="T28" s="87">
        <v>0</v>
      </c>
      <c r="U28" s="126">
        <f t="shared" si="7"/>
        <v>0</v>
      </c>
      <c r="V28" s="87">
        <v>998</v>
      </c>
      <c r="W28" s="126">
        <f t="shared" si="8"/>
        <v>100</v>
      </c>
      <c r="Y28" s="193">
        <f t="shared" si="9"/>
        <v>1.6801346801346801</v>
      </c>
    </row>
    <row r="29" spans="2:25" ht="8" customHeight="1"/>
    <row r="30" spans="2:25">
      <c r="B30" s="119" t="s">
        <v>49</v>
      </c>
      <c r="D30" s="63">
        <v>620310</v>
      </c>
      <c r="F30" s="60">
        <v>27290</v>
      </c>
      <c r="G30" s="137">
        <f>IFERROR(F30/V30*100,"-")</f>
        <v>3.0840618756159084</v>
      </c>
      <c r="H30" s="60">
        <v>280136</v>
      </c>
      <c r="I30" s="137">
        <f>IFERROR(H30/V30*100,"-")</f>
        <v>31.65836414758293</v>
      </c>
      <c r="J30" s="60">
        <v>165461</v>
      </c>
      <c r="K30" s="137">
        <f>IFERROR(J30/V30*100,"-")</f>
        <v>18.698862660362174</v>
      </c>
      <c r="L30" s="60">
        <v>26281</v>
      </c>
      <c r="M30" s="137">
        <f>IFERROR(L30/V30*100,"-")</f>
        <v>2.9700340840257122</v>
      </c>
      <c r="N30" s="60">
        <v>10368</v>
      </c>
      <c r="O30" s="137">
        <f>IFERROR(N30/V30*100,"-")</f>
        <v>1.1716948892043144</v>
      </c>
      <c r="P30" s="60">
        <v>56703</v>
      </c>
      <c r="Q30" s="137">
        <f>IFERROR(P30/V30*100,"-")</f>
        <v>6.40804545742209</v>
      </c>
      <c r="R30" s="60">
        <v>313930</v>
      </c>
      <c r="S30" s="137">
        <f>IFERROR(R30/V30*100,"-")</f>
        <v>35.477447585639503</v>
      </c>
      <c r="T30" s="60">
        <v>4703</v>
      </c>
      <c r="U30" s="137">
        <f>IFERROR(T30/V30*100,"-")</f>
        <v>0.53148930014736595</v>
      </c>
      <c r="V30" s="60">
        <v>884872</v>
      </c>
      <c r="W30" s="137">
        <f>IFERROR(V30/V30*100,"-")</f>
        <v>100</v>
      </c>
      <c r="Y30" s="106">
        <f>IFERROR(V30/D30,"-")</f>
        <v>1.426499653399107</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396</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394</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145946</v>
      </c>
      <c r="F10" s="95">
        <v>11</v>
      </c>
      <c r="G10" s="124">
        <f t="shared" ref="G10:G28" si="0">IFERROR(F10/V10*100,"-")</f>
        <v>4.9441757609535964E-3</v>
      </c>
      <c r="H10" s="95">
        <v>75722</v>
      </c>
      <c r="I10" s="124">
        <f t="shared" ref="I10:I28" si="1">IFERROR(H10/V10*100,"-")</f>
        <v>34.034806997357116</v>
      </c>
      <c r="J10" s="95">
        <v>81691</v>
      </c>
      <c r="K10" s="124">
        <f t="shared" ref="K10:K28" si="2">IFERROR(J10/V10*100,"-")</f>
        <v>36.717696553460023</v>
      </c>
      <c r="L10" s="95">
        <v>7826</v>
      </c>
      <c r="M10" s="124">
        <f t="shared" ref="M10:M28" si="3">IFERROR(L10/V10*100,"-")</f>
        <v>3.5175563186566228</v>
      </c>
      <c r="N10" s="95">
        <v>13925</v>
      </c>
      <c r="O10" s="124">
        <f t="shared" ref="O10:O28" si="4">IFERROR(N10/V10*100,"-")</f>
        <v>6.2588770428435305</v>
      </c>
      <c r="P10" s="95">
        <v>1679</v>
      </c>
      <c r="Q10" s="124">
        <f t="shared" ref="Q10:Q28" si="5">IFERROR(P10/V10*100,"-")</f>
        <v>0.7546610093310081</v>
      </c>
      <c r="R10" s="95">
        <v>41627</v>
      </c>
      <c r="S10" s="124">
        <f t="shared" ref="S10:S28" si="6">IFERROR(R10/V10*100,"-")</f>
        <v>18.71010949101958</v>
      </c>
      <c r="T10" s="95">
        <v>3</v>
      </c>
      <c r="U10" s="124">
        <f t="shared" ref="U10:U28" si="7">IFERROR(T10/V10*100,"-")</f>
        <v>1.3484115711691626E-3</v>
      </c>
      <c r="V10" s="95">
        <v>222484</v>
      </c>
      <c r="W10" s="124">
        <f t="shared" ref="W10:W28" si="8">IFERROR(V10/V10*100,"-")</f>
        <v>100</v>
      </c>
      <c r="Y10" s="191">
        <f t="shared" ref="Y10:Y28" si="9">IFERROR(V10/D10,"-")</f>
        <v>1.5244268428048731</v>
      </c>
    </row>
    <row r="11" spans="1:25">
      <c r="B11" s="111" t="s">
        <v>89</v>
      </c>
      <c r="D11" s="75">
        <v>18031</v>
      </c>
      <c r="F11" s="72">
        <v>1458</v>
      </c>
      <c r="G11" s="125">
        <f t="shared" si="0"/>
        <v>6.2307692307692308</v>
      </c>
      <c r="H11" s="72">
        <v>3972</v>
      </c>
      <c r="I11" s="125">
        <f t="shared" si="1"/>
        <v>16.974358974358974</v>
      </c>
      <c r="J11" s="72">
        <v>1806</v>
      </c>
      <c r="K11" s="125">
        <f t="shared" si="2"/>
        <v>7.7179487179487181</v>
      </c>
      <c r="L11" s="72">
        <v>657</v>
      </c>
      <c r="M11" s="125">
        <f t="shared" si="3"/>
        <v>2.8076923076923075</v>
      </c>
      <c r="N11" s="72">
        <v>1042</v>
      </c>
      <c r="O11" s="125">
        <f t="shared" si="4"/>
        <v>4.4529914529914532</v>
      </c>
      <c r="P11" s="72">
        <v>4239</v>
      </c>
      <c r="Q11" s="125">
        <f t="shared" si="5"/>
        <v>18.115384615384617</v>
      </c>
      <c r="R11" s="72">
        <v>10226</v>
      </c>
      <c r="S11" s="125">
        <f t="shared" si="6"/>
        <v>43.700854700854705</v>
      </c>
      <c r="T11" s="72">
        <v>0</v>
      </c>
      <c r="U11" s="125">
        <f t="shared" si="7"/>
        <v>0</v>
      </c>
      <c r="V11" s="72">
        <v>23400</v>
      </c>
      <c r="W11" s="125">
        <f t="shared" si="8"/>
        <v>100</v>
      </c>
      <c r="Y11" s="192">
        <f t="shared" si="9"/>
        <v>1.2977649603460706</v>
      </c>
    </row>
    <row r="12" spans="1:25">
      <c r="B12" s="111" t="s">
        <v>90</v>
      </c>
      <c r="D12" s="75">
        <v>10993</v>
      </c>
      <c r="F12" s="72">
        <v>2057</v>
      </c>
      <c r="G12" s="125">
        <f t="shared" si="0"/>
        <v>13.231699472533128</v>
      </c>
      <c r="H12" s="72">
        <v>2634</v>
      </c>
      <c r="I12" s="125">
        <f t="shared" si="1"/>
        <v>16.943265148591276</v>
      </c>
      <c r="J12" s="72">
        <v>1905</v>
      </c>
      <c r="K12" s="125">
        <f t="shared" si="2"/>
        <v>12.253956001543806</v>
      </c>
      <c r="L12" s="72">
        <v>838</v>
      </c>
      <c r="M12" s="125">
        <f t="shared" si="3"/>
        <v>5.3904541361121838</v>
      </c>
      <c r="N12" s="72">
        <v>1571</v>
      </c>
      <c r="O12" s="125">
        <f t="shared" si="4"/>
        <v>10.10549337450148</v>
      </c>
      <c r="P12" s="72">
        <v>1895</v>
      </c>
      <c r="Q12" s="125">
        <f t="shared" si="5"/>
        <v>12.189630773189245</v>
      </c>
      <c r="R12" s="72">
        <v>4639</v>
      </c>
      <c r="S12" s="125">
        <f t="shared" si="6"/>
        <v>29.840473433680692</v>
      </c>
      <c r="T12" s="72">
        <v>7</v>
      </c>
      <c r="U12" s="125">
        <f t="shared" si="7"/>
        <v>4.5027659848192458E-2</v>
      </c>
      <c r="V12" s="72">
        <v>15546</v>
      </c>
      <c r="W12" s="125">
        <f t="shared" si="8"/>
        <v>100</v>
      </c>
      <c r="Y12" s="192">
        <f t="shared" si="9"/>
        <v>1.4141726553261167</v>
      </c>
    </row>
    <row r="13" spans="1:25">
      <c r="B13" s="111" t="s">
        <v>91</v>
      </c>
      <c r="D13" s="75">
        <v>11160</v>
      </c>
      <c r="F13" s="72">
        <v>964</v>
      </c>
      <c r="G13" s="125">
        <f t="shared" si="0"/>
        <v>5.0752869327155947</v>
      </c>
      <c r="H13" s="72">
        <v>6094</v>
      </c>
      <c r="I13" s="125">
        <f t="shared" si="1"/>
        <v>32.083815941876381</v>
      </c>
      <c r="J13" s="72">
        <v>947</v>
      </c>
      <c r="K13" s="125">
        <f t="shared" si="2"/>
        <v>4.985784984732021</v>
      </c>
      <c r="L13" s="72">
        <v>979</v>
      </c>
      <c r="M13" s="125">
        <f t="shared" si="3"/>
        <v>5.1542592397599245</v>
      </c>
      <c r="N13" s="72">
        <v>867</v>
      </c>
      <c r="O13" s="125">
        <f t="shared" si="4"/>
        <v>4.5645993471622619</v>
      </c>
      <c r="P13" s="72">
        <v>350</v>
      </c>
      <c r="Q13" s="125">
        <f t="shared" si="5"/>
        <v>1.842687164367695</v>
      </c>
      <c r="R13" s="72">
        <v>8793</v>
      </c>
      <c r="S13" s="125">
        <f t="shared" si="6"/>
        <v>46.293566389386122</v>
      </c>
      <c r="T13" s="72">
        <v>0</v>
      </c>
      <c r="U13" s="125">
        <f t="shared" si="7"/>
        <v>0</v>
      </c>
      <c r="V13" s="72">
        <v>18994</v>
      </c>
      <c r="W13" s="125">
        <f t="shared" si="8"/>
        <v>100</v>
      </c>
      <c r="Y13" s="192">
        <f t="shared" si="9"/>
        <v>1.7019713261648746</v>
      </c>
    </row>
    <row r="14" spans="1:25">
      <c r="B14" s="111" t="s">
        <v>92</v>
      </c>
      <c r="D14" s="75">
        <v>22285</v>
      </c>
      <c r="F14" s="72">
        <v>671</v>
      </c>
      <c r="G14" s="125">
        <f t="shared" si="0"/>
        <v>2.4916450055699961</v>
      </c>
      <c r="H14" s="72">
        <v>5191</v>
      </c>
      <c r="I14" s="125">
        <f t="shared" si="1"/>
        <v>19.275900482733011</v>
      </c>
      <c r="J14" s="72">
        <v>281</v>
      </c>
      <c r="K14" s="125">
        <f t="shared" si="2"/>
        <v>1.0434459710360193</v>
      </c>
      <c r="L14" s="72">
        <v>1862</v>
      </c>
      <c r="M14" s="125">
        <f t="shared" si="3"/>
        <v>6.9142220571852961</v>
      </c>
      <c r="N14" s="72">
        <v>1924</v>
      </c>
      <c r="O14" s="125">
        <f t="shared" si="4"/>
        <v>7.1444485703676204</v>
      </c>
      <c r="P14" s="72">
        <v>4596</v>
      </c>
      <c r="Q14" s="125">
        <f t="shared" si="5"/>
        <v>17.066468622354254</v>
      </c>
      <c r="R14" s="72">
        <v>12271</v>
      </c>
      <c r="S14" s="125">
        <f t="shared" si="6"/>
        <v>45.56628295581136</v>
      </c>
      <c r="T14" s="72">
        <v>134</v>
      </c>
      <c r="U14" s="125">
        <f t="shared" si="7"/>
        <v>0.49758633494244336</v>
      </c>
      <c r="V14" s="72">
        <v>26930</v>
      </c>
      <c r="W14" s="125">
        <f t="shared" si="8"/>
        <v>100</v>
      </c>
      <c r="Y14" s="192">
        <f t="shared" si="9"/>
        <v>1.2084361678258919</v>
      </c>
    </row>
    <row r="15" spans="1:25">
      <c r="B15" s="111" t="s">
        <v>93</v>
      </c>
      <c r="D15" s="75">
        <v>8417</v>
      </c>
      <c r="F15" s="72">
        <v>3915</v>
      </c>
      <c r="G15" s="125">
        <f t="shared" si="0"/>
        <v>28.293705282937054</v>
      </c>
      <c r="H15" s="72">
        <v>1725</v>
      </c>
      <c r="I15" s="125">
        <f t="shared" si="1"/>
        <v>12.466575124665752</v>
      </c>
      <c r="J15" s="72">
        <v>567</v>
      </c>
      <c r="K15" s="125">
        <f t="shared" si="2"/>
        <v>4.0977090409770902</v>
      </c>
      <c r="L15" s="72">
        <v>865</v>
      </c>
      <c r="M15" s="125">
        <f t="shared" si="3"/>
        <v>6.2513550625135501</v>
      </c>
      <c r="N15" s="72">
        <v>2790</v>
      </c>
      <c r="O15" s="125">
        <f t="shared" si="4"/>
        <v>20.163330201633304</v>
      </c>
      <c r="P15" s="72">
        <v>339</v>
      </c>
      <c r="Q15" s="125">
        <f t="shared" si="5"/>
        <v>2.4499530244995302</v>
      </c>
      <c r="R15" s="72">
        <v>3636</v>
      </c>
      <c r="S15" s="125">
        <f t="shared" si="6"/>
        <v>26.277372262773724</v>
      </c>
      <c r="T15" s="72">
        <v>0</v>
      </c>
      <c r="U15" s="125">
        <f t="shared" si="7"/>
        <v>0</v>
      </c>
      <c r="V15" s="72">
        <v>13837</v>
      </c>
      <c r="W15" s="125">
        <f t="shared" si="8"/>
        <v>100</v>
      </c>
      <c r="Y15" s="192">
        <f t="shared" si="9"/>
        <v>1.6439348936675775</v>
      </c>
    </row>
    <row r="16" spans="1:25">
      <c r="B16" s="111" t="s">
        <v>94</v>
      </c>
      <c r="D16" s="75">
        <v>41663</v>
      </c>
      <c r="F16" s="72">
        <v>4725</v>
      </c>
      <c r="G16" s="125">
        <f t="shared" si="0"/>
        <v>7.9726651480637818</v>
      </c>
      <c r="H16" s="72">
        <v>10726</v>
      </c>
      <c r="I16" s="125">
        <f t="shared" si="1"/>
        <v>18.098371720239602</v>
      </c>
      <c r="J16" s="72">
        <v>7155</v>
      </c>
      <c r="K16" s="125">
        <f t="shared" si="2"/>
        <v>12.072892938496583</v>
      </c>
      <c r="L16" s="72">
        <v>2442</v>
      </c>
      <c r="M16" s="125">
        <f t="shared" si="3"/>
        <v>4.120475828904075</v>
      </c>
      <c r="N16" s="72">
        <v>3519</v>
      </c>
      <c r="O16" s="125">
        <f t="shared" si="4"/>
        <v>5.9377372817008354</v>
      </c>
      <c r="P16" s="72">
        <v>14931</v>
      </c>
      <c r="Q16" s="125">
        <f t="shared" si="5"/>
        <v>25.19362186788155</v>
      </c>
      <c r="R16" s="72">
        <v>14712</v>
      </c>
      <c r="S16" s="125">
        <f t="shared" si="6"/>
        <v>24.824095165780815</v>
      </c>
      <c r="T16" s="72">
        <v>1055</v>
      </c>
      <c r="U16" s="125">
        <f t="shared" si="7"/>
        <v>1.7801400489327597</v>
      </c>
      <c r="V16" s="72">
        <v>59265</v>
      </c>
      <c r="W16" s="125">
        <f t="shared" si="8"/>
        <v>100</v>
      </c>
      <c r="Y16" s="192">
        <f t="shared" si="9"/>
        <v>1.4224851786957253</v>
      </c>
    </row>
    <row r="17" spans="2:25">
      <c r="B17" s="111" t="s">
        <v>95</v>
      </c>
      <c r="D17" s="75">
        <v>26330</v>
      </c>
      <c r="F17" s="72">
        <v>4988</v>
      </c>
      <c r="G17" s="125">
        <f t="shared" si="0"/>
        <v>12.645455697807073</v>
      </c>
      <c r="H17" s="72">
        <v>10619</v>
      </c>
      <c r="I17" s="125">
        <f t="shared" si="1"/>
        <v>26.921029281277733</v>
      </c>
      <c r="J17" s="72">
        <v>4481</v>
      </c>
      <c r="K17" s="125">
        <f t="shared" si="2"/>
        <v>11.360121688426924</v>
      </c>
      <c r="L17" s="72">
        <v>1667</v>
      </c>
      <c r="M17" s="125">
        <f t="shared" si="3"/>
        <v>4.2261376600329577</v>
      </c>
      <c r="N17" s="72">
        <v>3480</v>
      </c>
      <c r="O17" s="125">
        <f t="shared" si="4"/>
        <v>8.8224109519584228</v>
      </c>
      <c r="P17" s="72">
        <v>4628</v>
      </c>
      <c r="Q17" s="125">
        <f t="shared" si="5"/>
        <v>11.732792495880339</v>
      </c>
      <c r="R17" s="72">
        <v>9577</v>
      </c>
      <c r="S17" s="125">
        <f t="shared" si="6"/>
        <v>24.279376346812018</v>
      </c>
      <c r="T17" s="72">
        <v>5</v>
      </c>
      <c r="U17" s="125">
        <f t="shared" si="7"/>
        <v>1.2675877804537964E-2</v>
      </c>
      <c r="V17" s="72">
        <v>39445</v>
      </c>
      <c r="W17" s="125">
        <f t="shared" si="8"/>
        <v>100</v>
      </c>
      <c r="Y17" s="192">
        <f t="shared" si="9"/>
        <v>1.498101025446259</v>
      </c>
    </row>
    <row r="18" spans="2:25">
      <c r="B18" s="111" t="s">
        <v>96</v>
      </c>
      <c r="D18" s="75">
        <v>98989</v>
      </c>
      <c r="F18" s="72">
        <v>4</v>
      </c>
      <c r="G18" s="125">
        <f t="shared" si="0"/>
        <v>3.1983112916380155E-3</v>
      </c>
      <c r="H18" s="72">
        <v>14615</v>
      </c>
      <c r="I18" s="125">
        <f t="shared" si="1"/>
        <v>11.685829881822398</v>
      </c>
      <c r="J18" s="72">
        <v>13469</v>
      </c>
      <c r="K18" s="125">
        <f t="shared" si="2"/>
        <v>10.769513696768108</v>
      </c>
      <c r="L18" s="72">
        <v>7693</v>
      </c>
      <c r="M18" s="125">
        <f t="shared" si="3"/>
        <v>6.1511521916428125</v>
      </c>
      <c r="N18" s="72">
        <v>21229</v>
      </c>
      <c r="O18" s="125">
        <f t="shared" si="4"/>
        <v>16.974237602545855</v>
      </c>
      <c r="P18" s="72">
        <v>12124</v>
      </c>
      <c r="Q18" s="125">
        <f t="shared" si="5"/>
        <v>9.6940815249548251</v>
      </c>
      <c r="R18" s="72">
        <v>55915</v>
      </c>
      <c r="S18" s="125">
        <f t="shared" si="6"/>
        <v>44.708393967984904</v>
      </c>
      <c r="T18" s="72">
        <v>17</v>
      </c>
      <c r="U18" s="125">
        <f t="shared" si="7"/>
        <v>1.3592822989461564E-2</v>
      </c>
      <c r="V18" s="72">
        <v>125066</v>
      </c>
      <c r="W18" s="125">
        <f t="shared" si="8"/>
        <v>100</v>
      </c>
      <c r="Y18" s="192">
        <f t="shared" si="9"/>
        <v>1.263433310771904</v>
      </c>
    </row>
    <row r="19" spans="2:25">
      <c r="B19" s="111" t="s">
        <v>97</v>
      </c>
      <c r="D19" s="75">
        <v>69163</v>
      </c>
      <c r="F19" s="72">
        <v>394</v>
      </c>
      <c r="G19" s="125">
        <f t="shared" si="0"/>
        <v>0.37875146597965892</v>
      </c>
      <c r="H19" s="72">
        <v>30702</v>
      </c>
      <c r="I19" s="125">
        <f t="shared" si="1"/>
        <v>29.513775402303271</v>
      </c>
      <c r="J19" s="72">
        <v>2587</v>
      </c>
      <c r="K19" s="125">
        <f t="shared" si="2"/>
        <v>2.4868782804298926</v>
      </c>
      <c r="L19" s="72">
        <v>4479</v>
      </c>
      <c r="M19" s="125">
        <f t="shared" si="3"/>
        <v>4.3056543556418587</v>
      </c>
      <c r="N19" s="72">
        <v>6228</v>
      </c>
      <c r="O19" s="125">
        <f t="shared" si="4"/>
        <v>5.9869647972622229</v>
      </c>
      <c r="P19" s="72">
        <v>10174</v>
      </c>
      <c r="Q19" s="125">
        <f t="shared" si="5"/>
        <v>9.7802472458808385</v>
      </c>
      <c r="R19" s="72">
        <v>48926</v>
      </c>
      <c r="S19" s="125">
        <f t="shared" si="6"/>
        <v>47.032472651068005</v>
      </c>
      <c r="T19" s="72">
        <v>536</v>
      </c>
      <c r="U19" s="125">
        <f t="shared" si="7"/>
        <v>0.51525580143425687</v>
      </c>
      <c r="V19" s="72">
        <v>104026</v>
      </c>
      <c r="W19" s="125">
        <f t="shared" si="8"/>
        <v>100</v>
      </c>
      <c r="Y19" s="192">
        <f t="shared" si="9"/>
        <v>1.5040700952821595</v>
      </c>
    </row>
    <row r="20" spans="2:25">
      <c r="B20" s="111" t="s">
        <v>98</v>
      </c>
      <c r="D20" s="75">
        <v>12646</v>
      </c>
      <c r="F20" s="72">
        <v>478</v>
      </c>
      <c r="G20" s="125">
        <f t="shared" si="0"/>
        <v>3.167450798489166</v>
      </c>
      <c r="H20" s="72">
        <v>2043</v>
      </c>
      <c r="I20" s="125">
        <f t="shared" si="1"/>
        <v>13.537870253793653</v>
      </c>
      <c r="J20" s="72">
        <v>286</v>
      </c>
      <c r="K20" s="125">
        <f t="shared" si="2"/>
        <v>1.8951693062089987</v>
      </c>
      <c r="L20" s="72">
        <v>957</v>
      </c>
      <c r="M20" s="125">
        <f t="shared" si="3"/>
        <v>6.3415280630839579</v>
      </c>
      <c r="N20" s="72">
        <v>1758</v>
      </c>
      <c r="O20" s="125">
        <f t="shared" si="4"/>
        <v>11.649327413690278</v>
      </c>
      <c r="P20" s="72">
        <v>6721</v>
      </c>
      <c r="Q20" s="125">
        <f t="shared" si="5"/>
        <v>44.53647869591147</v>
      </c>
      <c r="R20" s="72">
        <v>2848</v>
      </c>
      <c r="S20" s="125">
        <f t="shared" si="6"/>
        <v>18.872175468822476</v>
      </c>
      <c r="T20" s="72">
        <v>0</v>
      </c>
      <c r="U20" s="125">
        <f t="shared" si="7"/>
        <v>0</v>
      </c>
      <c r="V20" s="72">
        <v>15091</v>
      </c>
      <c r="W20" s="125">
        <f t="shared" si="8"/>
        <v>100</v>
      </c>
      <c r="Y20" s="192">
        <f t="shared" si="9"/>
        <v>1.1933417681480309</v>
      </c>
    </row>
    <row r="21" spans="2:25">
      <c r="B21" s="111" t="s">
        <v>99</v>
      </c>
      <c r="D21" s="75">
        <v>32440</v>
      </c>
      <c r="F21" s="72">
        <v>1992</v>
      </c>
      <c r="G21" s="125">
        <f t="shared" si="0"/>
        <v>5.1399819378144755</v>
      </c>
      <c r="H21" s="72">
        <v>4755</v>
      </c>
      <c r="I21" s="125">
        <f t="shared" si="1"/>
        <v>12.26938459553606</v>
      </c>
      <c r="J21" s="72">
        <v>6353</v>
      </c>
      <c r="K21" s="125">
        <f t="shared" si="2"/>
        <v>16.392723519545864</v>
      </c>
      <c r="L21" s="72">
        <v>2719</v>
      </c>
      <c r="M21" s="125">
        <f t="shared" si="3"/>
        <v>7.0158689201393374</v>
      </c>
      <c r="N21" s="72">
        <v>2545</v>
      </c>
      <c r="O21" s="125">
        <f t="shared" si="4"/>
        <v>6.5668945942459036</v>
      </c>
      <c r="P21" s="72">
        <v>6882</v>
      </c>
      <c r="Q21" s="125">
        <f t="shared" si="5"/>
        <v>17.757708682750614</v>
      </c>
      <c r="R21" s="72">
        <v>13455</v>
      </c>
      <c r="S21" s="125">
        <f t="shared" si="6"/>
        <v>34.718100890207715</v>
      </c>
      <c r="T21" s="72">
        <v>54</v>
      </c>
      <c r="U21" s="125">
        <f t="shared" si="7"/>
        <v>0.13933685976003096</v>
      </c>
      <c r="V21" s="72">
        <v>38755</v>
      </c>
      <c r="W21" s="125">
        <f t="shared" si="8"/>
        <v>100</v>
      </c>
      <c r="Y21" s="192">
        <f t="shared" si="9"/>
        <v>1.1946670776818742</v>
      </c>
    </row>
    <row r="22" spans="2:25">
      <c r="B22" s="111" t="s">
        <v>100</v>
      </c>
      <c r="D22" s="75">
        <v>84365</v>
      </c>
      <c r="F22" s="72">
        <v>3030</v>
      </c>
      <c r="G22" s="125">
        <f t="shared" si="0"/>
        <v>2.4369842520951632</v>
      </c>
      <c r="H22" s="72">
        <v>41083</v>
      </c>
      <c r="I22" s="125">
        <f t="shared" si="1"/>
        <v>33.042450174529897</v>
      </c>
      <c r="J22" s="72">
        <v>26551</v>
      </c>
      <c r="K22" s="125">
        <f t="shared" si="2"/>
        <v>21.354577187253689</v>
      </c>
      <c r="L22" s="72">
        <v>8252</v>
      </c>
      <c r="M22" s="125">
        <f t="shared" si="3"/>
        <v>6.6369617321086745</v>
      </c>
      <c r="N22" s="72">
        <v>7984</v>
      </c>
      <c r="O22" s="125">
        <f t="shared" si="4"/>
        <v>6.4214132900091689</v>
      </c>
      <c r="P22" s="72">
        <v>11954</v>
      </c>
      <c r="Q22" s="125">
        <f t="shared" si="5"/>
        <v>9.6144256599160336</v>
      </c>
      <c r="R22" s="72">
        <v>25456</v>
      </c>
      <c r="S22" s="125">
        <f t="shared" si="6"/>
        <v>20.47388485852623</v>
      </c>
      <c r="T22" s="72">
        <v>24</v>
      </c>
      <c r="U22" s="125">
        <f t="shared" si="7"/>
        <v>1.9302845561149806E-2</v>
      </c>
      <c r="V22" s="72">
        <v>124334</v>
      </c>
      <c r="W22" s="125">
        <f t="shared" si="8"/>
        <v>100</v>
      </c>
      <c r="Y22" s="192">
        <f t="shared" si="9"/>
        <v>1.4737628163337877</v>
      </c>
    </row>
    <row r="23" spans="2:25">
      <c r="B23" s="111" t="s">
        <v>101</v>
      </c>
      <c r="D23" s="75">
        <v>18799</v>
      </c>
      <c r="F23" s="72">
        <v>1534</v>
      </c>
      <c r="G23" s="125">
        <f t="shared" si="0"/>
        <v>6.2789079448241987</v>
      </c>
      <c r="H23" s="72">
        <v>5576</v>
      </c>
      <c r="I23" s="125">
        <f t="shared" si="1"/>
        <v>22.823461995006344</v>
      </c>
      <c r="J23" s="72">
        <v>1150</v>
      </c>
      <c r="K23" s="125">
        <f t="shared" si="2"/>
        <v>4.7071343784536044</v>
      </c>
      <c r="L23" s="72">
        <v>2014</v>
      </c>
      <c r="M23" s="125">
        <f t="shared" si="3"/>
        <v>8.2436249027874435</v>
      </c>
      <c r="N23" s="72">
        <v>2541</v>
      </c>
      <c r="O23" s="125">
        <f t="shared" si="4"/>
        <v>10.40072039621792</v>
      </c>
      <c r="P23" s="72">
        <v>465</v>
      </c>
      <c r="Q23" s="125">
        <f t="shared" si="5"/>
        <v>1.9033195530268923</v>
      </c>
      <c r="R23" s="72">
        <v>11150</v>
      </c>
      <c r="S23" s="125">
        <f t="shared" si="6"/>
        <v>45.638737669354505</v>
      </c>
      <c r="T23" s="72">
        <v>1</v>
      </c>
      <c r="U23" s="125">
        <f t="shared" si="7"/>
        <v>4.0931603290900904E-3</v>
      </c>
      <c r="V23" s="72">
        <v>24431</v>
      </c>
      <c r="W23" s="125">
        <f t="shared" si="8"/>
        <v>100</v>
      </c>
      <c r="Y23" s="192">
        <f t="shared" si="9"/>
        <v>1.29959040374488</v>
      </c>
    </row>
    <row r="24" spans="2:25">
      <c r="B24" s="111" t="s">
        <v>102</v>
      </c>
      <c r="D24" s="75">
        <v>6526</v>
      </c>
      <c r="F24" s="72">
        <v>691</v>
      </c>
      <c r="G24" s="125">
        <f t="shared" si="0"/>
        <v>7.9125157448757584</v>
      </c>
      <c r="H24" s="72">
        <v>1179</v>
      </c>
      <c r="I24" s="125">
        <f t="shared" si="1"/>
        <v>13.50051528684301</v>
      </c>
      <c r="J24" s="72">
        <v>331</v>
      </c>
      <c r="K24" s="125">
        <f t="shared" si="2"/>
        <v>3.7902210008015573</v>
      </c>
      <c r="L24" s="72">
        <v>342</v>
      </c>
      <c r="M24" s="125">
        <f t="shared" si="3"/>
        <v>3.9161800068704915</v>
      </c>
      <c r="N24" s="72">
        <v>1688</v>
      </c>
      <c r="O24" s="125">
        <f t="shared" si="4"/>
        <v>19.328982022214589</v>
      </c>
      <c r="P24" s="72">
        <v>1385</v>
      </c>
      <c r="Q24" s="125">
        <f t="shared" si="5"/>
        <v>15.859383945952136</v>
      </c>
      <c r="R24" s="72">
        <v>3102</v>
      </c>
      <c r="S24" s="125">
        <f t="shared" si="6"/>
        <v>35.520439711439366</v>
      </c>
      <c r="T24" s="72">
        <v>15</v>
      </c>
      <c r="U24" s="125">
        <f t="shared" si="7"/>
        <v>0.17176228100309171</v>
      </c>
      <c r="V24" s="72">
        <v>8733</v>
      </c>
      <c r="W24" s="125">
        <f t="shared" si="8"/>
        <v>100</v>
      </c>
      <c r="Y24" s="192">
        <f t="shared" si="9"/>
        <v>1.3381857186638064</v>
      </c>
    </row>
    <row r="25" spans="2:25">
      <c r="B25" s="111" t="s">
        <v>103</v>
      </c>
      <c r="D25" s="75">
        <v>24448</v>
      </c>
      <c r="F25" s="72">
        <v>495</v>
      </c>
      <c r="G25" s="125">
        <f t="shared" si="0"/>
        <v>1.3518311166944317</v>
      </c>
      <c r="H25" s="72">
        <v>9358</v>
      </c>
      <c r="I25" s="125">
        <f t="shared" si="1"/>
        <v>25.556435535407051</v>
      </c>
      <c r="J25" s="72">
        <v>2255</v>
      </c>
      <c r="K25" s="125">
        <f t="shared" si="2"/>
        <v>6.1583417538301886</v>
      </c>
      <c r="L25" s="72">
        <v>3309</v>
      </c>
      <c r="M25" s="125">
        <f t="shared" si="3"/>
        <v>9.0367861922058061</v>
      </c>
      <c r="N25" s="72">
        <v>5161</v>
      </c>
      <c r="O25" s="125">
        <f t="shared" si="4"/>
        <v>14.094546249010023</v>
      </c>
      <c r="P25" s="72">
        <v>675</v>
      </c>
      <c r="Q25" s="125">
        <f t="shared" si="5"/>
        <v>1.8434060682196793</v>
      </c>
      <c r="R25" s="72">
        <v>12540</v>
      </c>
      <c r="S25" s="125">
        <f t="shared" si="6"/>
        <v>34.246388289592268</v>
      </c>
      <c r="T25" s="72">
        <v>2824</v>
      </c>
      <c r="U25" s="125">
        <f t="shared" si="7"/>
        <v>7.7122647950405545</v>
      </c>
      <c r="V25" s="72">
        <v>36617</v>
      </c>
      <c r="W25" s="125">
        <f t="shared" si="8"/>
        <v>100</v>
      </c>
      <c r="Y25" s="192">
        <f t="shared" si="9"/>
        <v>1.4977503272251309</v>
      </c>
    </row>
    <row r="26" spans="2:25">
      <c r="B26" s="111" t="s">
        <v>104</v>
      </c>
      <c r="D26" s="75">
        <v>4242</v>
      </c>
      <c r="F26" s="72">
        <v>498</v>
      </c>
      <c r="G26" s="125">
        <f t="shared" si="0"/>
        <v>7.8635717669351015</v>
      </c>
      <c r="H26" s="72">
        <v>1342</v>
      </c>
      <c r="I26" s="125">
        <f t="shared" si="1"/>
        <v>21.190588978367284</v>
      </c>
      <c r="J26" s="72">
        <v>1264</v>
      </c>
      <c r="K26" s="125">
        <f t="shared" si="2"/>
        <v>19.958945207642508</v>
      </c>
      <c r="L26" s="72">
        <v>565</v>
      </c>
      <c r="M26" s="125">
        <f t="shared" si="3"/>
        <v>8.9215221853781781</v>
      </c>
      <c r="N26" s="72">
        <v>1358</v>
      </c>
      <c r="O26" s="125">
        <f t="shared" si="4"/>
        <v>21.443233854413389</v>
      </c>
      <c r="P26" s="72">
        <v>549</v>
      </c>
      <c r="Q26" s="125">
        <f t="shared" si="5"/>
        <v>8.6688773093320695</v>
      </c>
      <c r="R26" s="72">
        <v>757</v>
      </c>
      <c r="S26" s="125">
        <f t="shared" si="6"/>
        <v>11.953260697931469</v>
      </c>
      <c r="T26" s="72">
        <v>0</v>
      </c>
      <c r="U26" s="125">
        <f t="shared" si="7"/>
        <v>0</v>
      </c>
      <c r="V26" s="72">
        <v>6333</v>
      </c>
      <c r="W26" s="125">
        <f t="shared" si="8"/>
        <v>100</v>
      </c>
      <c r="Y26" s="192">
        <f t="shared" si="9"/>
        <v>1.492927864214993</v>
      </c>
    </row>
    <row r="27" spans="2:25">
      <c r="B27" s="111" t="s">
        <v>105</v>
      </c>
      <c r="D27" s="75">
        <v>590</v>
      </c>
      <c r="F27" s="72">
        <v>0</v>
      </c>
      <c r="G27" s="125">
        <f t="shared" si="0"/>
        <v>0</v>
      </c>
      <c r="H27" s="72">
        <v>44</v>
      </c>
      <c r="I27" s="125">
        <f t="shared" si="1"/>
        <v>7.07395498392283</v>
      </c>
      <c r="J27" s="72">
        <v>193</v>
      </c>
      <c r="K27" s="125">
        <f t="shared" si="2"/>
        <v>31.028938906752412</v>
      </c>
      <c r="L27" s="72">
        <v>10</v>
      </c>
      <c r="M27" s="125">
        <f t="shared" si="3"/>
        <v>1.607717041800643</v>
      </c>
      <c r="N27" s="72">
        <v>49</v>
      </c>
      <c r="O27" s="125">
        <f t="shared" si="4"/>
        <v>7.8778135048231519</v>
      </c>
      <c r="P27" s="72">
        <v>0</v>
      </c>
      <c r="Q27" s="125">
        <f t="shared" si="5"/>
        <v>0</v>
      </c>
      <c r="R27" s="72">
        <v>326</v>
      </c>
      <c r="S27" s="125">
        <f t="shared" si="6"/>
        <v>52.411575562700961</v>
      </c>
      <c r="T27" s="72">
        <v>0</v>
      </c>
      <c r="U27" s="125">
        <f t="shared" si="7"/>
        <v>0</v>
      </c>
      <c r="V27" s="72">
        <v>622</v>
      </c>
      <c r="W27" s="125">
        <f t="shared" si="8"/>
        <v>100</v>
      </c>
      <c r="Y27" s="192">
        <f t="shared" si="9"/>
        <v>1.0542372881355933</v>
      </c>
    </row>
    <row r="28" spans="2:25">
      <c r="B28" s="115" t="s">
        <v>106</v>
      </c>
      <c r="D28" s="90">
        <v>891</v>
      </c>
      <c r="F28" s="87">
        <v>250</v>
      </c>
      <c r="G28" s="126">
        <f t="shared" si="0"/>
        <v>19.290123456790123</v>
      </c>
      <c r="H28" s="87">
        <v>248</v>
      </c>
      <c r="I28" s="126">
        <f t="shared" si="1"/>
        <v>19.1358024691358</v>
      </c>
      <c r="J28" s="87">
        <v>268</v>
      </c>
      <c r="K28" s="126">
        <f t="shared" si="2"/>
        <v>20.679012345679013</v>
      </c>
      <c r="L28" s="87">
        <v>14</v>
      </c>
      <c r="M28" s="126">
        <f t="shared" si="3"/>
        <v>1.0802469135802468</v>
      </c>
      <c r="N28" s="87">
        <v>51</v>
      </c>
      <c r="O28" s="126">
        <f t="shared" si="4"/>
        <v>3.9351851851851851</v>
      </c>
      <c r="P28" s="87">
        <v>4</v>
      </c>
      <c r="Q28" s="126">
        <f t="shared" si="5"/>
        <v>0.30864197530864196</v>
      </c>
      <c r="R28" s="87">
        <v>461</v>
      </c>
      <c r="S28" s="126">
        <f t="shared" si="6"/>
        <v>35.570987654320987</v>
      </c>
      <c r="T28" s="87">
        <v>0</v>
      </c>
      <c r="U28" s="126">
        <f t="shared" si="7"/>
        <v>0</v>
      </c>
      <c r="V28" s="87">
        <v>1296</v>
      </c>
      <c r="W28" s="126">
        <f t="shared" si="8"/>
        <v>100</v>
      </c>
      <c r="Y28" s="193">
        <f t="shared" si="9"/>
        <v>1.4545454545454546</v>
      </c>
    </row>
    <row r="29" spans="2:25" ht="8" customHeight="1"/>
    <row r="30" spans="2:25">
      <c r="B30" s="119" t="s">
        <v>49</v>
      </c>
      <c r="D30" s="63">
        <v>637924</v>
      </c>
      <c r="F30" s="60">
        <v>28155</v>
      </c>
      <c r="G30" s="137">
        <f>IFERROR(F30/V30*100,"-")</f>
        <v>3.1103451704310072</v>
      </c>
      <c r="H30" s="60">
        <v>227628</v>
      </c>
      <c r="I30" s="137">
        <f>IFERROR(H30/V30*100,"-")</f>
        <v>25.146569009229953</v>
      </c>
      <c r="J30" s="60">
        <v>153540</v>
      </c>
      <c r="K30" s="137">
        <f>IFERROR(J30/V30*100,"-")</f>
        <v>16.961903657182628</v>
      </c>
      <c r="L30" s="60">
        <v>47490</v>
      </c>
      <c r="M30" s="137">
        <f>IFERROR(L30/V30*100,"-")</f>
        <v>5.2463254179992376</v>
      </c>
      <c r="N30" s="60">
        <v>79710</v>
      </c>
      <c r="O30" s="137">
        <f>IFERROR(N30/V30*100,"-")</f>
        <v>8.8057401362122398</v>
      </c>
      <c r="P30" s="60">
        <v>83590</v>
      </c>
      <c r="Q30" s="137">
        <f>IFERROR(P30/V30*100,"-")</f>
        <v>9.2343723245010789</v>
      </c>
      <c r="R30" s="60">
        <v>280417</v>
      </c>
      <c r="S30" s="137">
        <f>IFERROR(R30/V30*100,"-")</f>
        <v>30.978286686441191</v>
      </c>
      <c r="T30" s="60">
        <v>4675</v>
      </c>
      <c r="U30" s="137">
        <f>IFERROR(T30/V30*100,"-")</f>
        <v>0.51645759800266233</v>
      </c>
      <c r="V30" s="60">
        <v>905205</v>
      </c>
      <c r="W30" s="137">
        <f>IFERROR(V30/V30*100,"-")</f>
        <v>100</v>
      </c>
      <c r="Y30" s="106">
        <f>IFERROR(V30/D30,"-")</f>
        <v>1.4189856471930826</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397</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394</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85257</v>
      </c>
      <c r="F10" s="95">
        <v>2</v>
      </c>
      <c r="G10" s="124">
        <f t="shared" ref="G10:G28" si="0">IFERROR(F10/V10*100,"-")</f>
        <v>1.6562598340427645E-3</v>
      </c>
      <c r="H10" s="95">
        <v>35398</v>
      </c>
      <c r="I10" s="124">
        <f t="shared" ref="I10:I28" si="1">IFERROR(H10/V10*100,"-")</f>
        <v>29.314142802722891</v>
      </c>
      <c r="J10" s="95">
        <v>38030</v>
      </c>
      <c r="K10" s="124">
        <f t="shared" ref="K10:K28" si="2">IFERROR(J10/V10*100,"-")</f>
        <v>31.493780744323168</v>
      </c>
      <c r="L10" s="95">
        <v>5968</v>
      </c>
      <c r="M10" s="124">
        <f t="shared" ref="M10:M28" si="3">IFERROR(L10/V10*100,"-")</f>
        <v>4.9422793447836098</v>
      </c>
      <c r="N10" s="95">
        <v>12686</v>
      </c>
      <c r="O10" s="124">
        <f t="shared" ref="O10:O28" si="4">IFERROR(N10/V10*100,"-")</f>
        <v>10.505656127333255</v>
      </c>
      <c r="P10" s="95">
        <v>1636</v>
      </c>
      <c r="Q10" s="124">
        <f t="shared" ref="Q10:Q28" si="5">IFERROR(P10/V10*100,"-")</f>
        <v>1.3548205442469814</v>
      </c>
      <c r="R10" s="95">
        <v>27025</v>
      </c>
      <c r="S10" s="124">
        <f t="shared" ref="S10:S28" si="6">IFERROR(R10/V10*100,"-")</f>
        <v>22.380211007502858</v>
      </c>
      <c r="T10" s="95">
        <v>9</v>
      </c>
      <c r="U10" s="124">
        <f t="shared" ref="U10:U28" si="7">IFERROR(T10/V10*100,"-")</f>
        <v>7.4531692531924409E-3</v>
      </c>
      <c r="V10" s="95">
        <v>120754</v>
      </c>
      <c r="W10" s="124">
        <f t="shared" ref="W10:W28" si="8">IFERROR(V10/V10*100,"-")</f>
        <v>100</v>
      </c>
      <c r="Y10" s="191">
        <f t="shared" ref="Y10:Y28" si="9">IFERROR(V10/D10,"-")</f>
        <v>1.4163529094385212</v>
      </c>
    </row>
    <row r="11" spans="1:25">
      <c r="B11" s="111" t="s">
        <v>89</v>
      </c>
      <c r="D11" s="75">
        <v>14993</v>
      </c>
      <c r="F11" s="72">
        <v>2531</v>
      </c>
      <c r="G11" s="125">
        <f t="shared" si="0"/>
        <v>12.871236777868186</v>
      </c>
      <c r="H11" s="72">
        <v>2142</v>
      </c>
      <c r="I11" s="125">
        <f t="shared" si="1"/>
        <v>10.893002441008951</v>
      </c>
      <c r="J11" s="72">
        <v>724</v>
      </c>
      <c r="K11" s="125">
        <f t="shared" si="2"/>
        <v>3.6818551668022783</v>
      </c>
      <c r="L11" s="72">
        <v>527</v>
      </c>
      <c r="M11" s="125">
        <f t="shared" si="3"/>
        <v>2.6800244100895037</v>
      </c>
      <c r="N11" s="72">
        <v>2807</v>
      </c>
      <c r="O11" s="125">
        <f t="shared" si="4"/>
        <v>14.274816924328723</v>
      </c>
      <c r="P11" s="72">
        <v>4983</v>
      </c>
      <c r="Q11" s="125">
        <f t="shared" si="5"/>
        <v>25.340724165988611</v>
      </c>
      <c r="R11" s="72">
        <v>5950</v>
      </c>
      <c r="S11" s="125">
        <f t="shared" si="6"/>
        <v>30.25834011391375</v>
      </c>
      <c r="T11" s="72">
        <v>0</v>
      </c>
      <c r="U11" s="125">
        <f t="shared" si="7"/>
        <v>0</v>
      </c>
      <c r="V11" s="72">
        <v>19664</v>
      </c>
      <c r="W11" s="125">
        <f t="shared" si="8"/>
        <v>100</v>
      </c>
      <c r="Y11" s="192">
        <f t="shared" si="9"/>
        <v>1.3115453878476622</v>
      </c>
    </row>
    <row r="12" spans="1:25">
      <c r="B12" s="111" t="s">
        <v>90</v>
      </c>
      <c r="D12" s="75">
        <v>7234</v>
      </c>
      <c r="F12" s="72">
        <v>1806</v>
      </c>
      <c r="G12" s="125">
        <f t="shared" si="0"/>
        <v>18.201975408183834</v>
      </c>
      <c r="H12" s="72">
        <v>943</v>
      </c>
      <c r="I12" s="125">
        <f t="shared" si="1"/>
        <v>9.5041322314049594</v>
      </c>
      <c r="J12" s="72">
        <v>827</v>
      </c>
      <c r="K12" s="125">
        <f t="shared" si="2"/>
        <v>8.3350131021971379</v>
      </c>
      <c r="L12" s="72">
        <v>513</v>
      </c>
      <c r="M12" s="125">
        <f t="shared" si="3"/>
        <v>5.1703285627897602</v>
      </c>
      <c r="N12" s="72">
        <v>1609</v>
      </c>
      <c r="O12" s="125">
        <f t="shared" si="4"/>
        <v>16.216488611167104</v>
      </c>
      <c r="P12" s="72">
        <v>1523</v>
      </c>
      <c r="Q12" s="125">
        <f t="shared" si="5"/>
        <v>15.349727877444064</v>
      </c>
      <c r="R12" s="72">
        <v>2689</v>
      </c>
      <c r="S12" s="125">
        <f t="shared" si="6"/>
        <v>27.101390848619229</v>
      </c>
      <c r="T12" s="72">
        <v>12</v>
      </c>
      <c r="U12" s="125">
        <f t="shared" si="7"/>
        <v>0.12094335819391251</v>
      </c>
      <c r="V12" s="72">
        <v>9922</v>
      </c>
      <c r="W12" s="125">
        <f t="shared" si="8"/>
        <v>100</v>
      </c>
      <c r="Y12" s="192">
        <f t="shared" si="9"/>
        <v>1.3715786563450374</v>
      </c>
    </row>
    <row r="13" spans="1:25">
      <c r="B13" s="111" t="s">
        <v>91</v>
      </c>
      <c r="D13" s="75">
        <v>8353</v>
      </c>
      <c r="F13" s="72">
        <v>455</v>
      </c>
      <c r="G13" s="125">
        <f t="shared" si="0"/>
        <v>3.6537380550871275</v>
      </c>
      <c r="H13" s="72">
        <v>3069</v>
      </c>
      <c r="I13" s="125">
        <f t="shared" si="1"/>
        <v>24.644663936400867</v>
      </c>
      <c r="J13" s="72">
        <v>724</v>
      </c>
      <c r="K13" s="125">
        <f t="shared" si="2"/>
        <v>5.8138601140287482</v>
      </c>
      <c r="L13" s="72">
        <v>643</v>
      </c>
      <c r="M13" s="125">
        <f t="shared" si="3"/>
        <v>5.1634144382879628</v>
      </c>
      <c r="N13" s="72">
        <v>2199</v>
      </c>
      <c r="O13" s="125">
        <f t="shared" si="4"/>
        <v>17.658395567333173</v>
      </c>
      <c r="P13" s="72">
        <v>415</v>
      </c>
      <c r="Q13" s="125">
        <f t="shared" si="5"/>
        <v>3.3325303139805666</v>
      </c>
      <c r="R13" s="72">
        <v>4948</v>
      </c>
      <c r="S13" s="125">
        <f t="shared" si="6"/>
        <v>39.733397574881558</v>
      </c>
      <c r="T13" s="72">
        <v>0</v>
      </c>
      <c r="U13" s="125">
        <f t="shared" si="7"/>
        <v>0</v>
      </c>
      <c r="V13" s="72">
        <v>12453</v>
      </c>
      <c r="W13" s="125">
        <f t="shared" si="8"/>
        <v>100</v>
      </c>
      <c r="Y13" s="192">
        <f t="shared" si="9"/>
        <v>1.4908416137914522</v>
      </c>
    </row>
    <row r="14" spans="1:25">
      <c r="B14" s="111" t="s">
        <v>92</v>
      </c>
      <c r="D14" s="75">
        <v>22571</v>
      </c>
      <c r="F14" s="72">
        <v>733</v>
      </c>
      <c r="G14" s="125">
        <f t="shared" si="0"/>
        <v>2.7364019860380036</v>
      </c>
      <c r="H14" s="72">
        <v>3525</v>
      </c>
      <c r="I14" s="125">
        <f t="shared" si="1"/>
        <v>13.159368350319184</v>
      </c>
      <c r="J14" s="72">
        <v>354</v>
      </c>
      <c r="K14" s="125">
        <f t="shared" si="2"/>
        <v>1.3215365662448202</v>
      </c>
      <c r="L14" s="72">
        <v>1747</v>
      </c>
      <c r="M14" s="125">
        <f t="shared" si="3"/>
        <v>6.5218202859596079</v>
      </c>
      <c r="N14" s="72">
        <v>3462</v>
      </c>
      <c r="O14" s="125">
        <f t="shared" si="4"/>
        <v>12.924179639377309</v>
      </c>
      <c r="P14" s="72">
        <v>4942</v>
      </c>
      <c r="Q14" s="125">
        <f t="shared" si="5"/>
        <v>18.449247769440401</v>
      </c>
      <c r="R14" s="72">
        <v>11721</v>
      </c>
      <c r="S14" s="125">
        <f t="shared" si="6"/>
        <v>43.756299697614516</v>
      </c>
      <c r="T14" s="72">
        <v>303</v>
      </c>
      <c r="U14" s="125">
        <f t="shared" si="7"/>
        <v>1.1311457050061597</v>
      </c>
      <c r="V14" s="72">
        <v>26787</v>
      </c>
      <c r="W14" s="125">
        <f t="shared" si="8"/>
        <v>100</v>
      </c>
      <c r="Y14" s="192">
        <f t="shared" si="9"/>
        <v>1.1867883567409507</v>
      </c>
    </row>
    <row r="15" spans="1:25">
      <c r="B15" s="111" t="s">
        <v>93</v>
      </c>
      <c r="D15" s="75">
        <v>5135</v>
      </c>
      <c r="F15" s="72">
        <v>2470</v>
      </c>
      <c r="G15" s="125">
        <f t="shared" si="0"/>
        <v>28.851769653077913</v>
      </c>
      <c r="H15" s="72">
        <v>734</v>
      </c>
      <c r="I15" s="125">
        <f t="shared" si="1"/>
        <v>8.5737647471089815</v>
      </c>
      <c r="J15" s="72">
        <v>385</v>
      </c>
      <c r="K15" s="125">
        <f t="shared" si="2"/>
        <v>4.4971381847914964</v>
      </c>
      <c r="L15" s="72">
        <v>721</v>
      </c>
      <c r="M15" s="125">
        <f t="shared" si="3"/>
        <v>8.4219133278822564</v>
      </c>
      <c r="N15" s="72">
        <v>1764</v>
      </c>
      <c r="O15" s="125">
        <f t="shared" si="4"/>
        <v>20.605069501226492</v>
      </c>
      <c r="P15" s="72">
        <v>302</v>
      </c>
      <c r="Q15" s="125">
        <f t="shared" si="5"/>
        <v>3.5276252774208623</v>
      </c>
      <c r="R15" s="72">
        <v>2185</v>
      </c>
      <c r="S15" s="125">
        <f t="shared" si="6"/>
        <v>25.522719308491997</v>
      </c>
      <c r="T15" s="72">
        <v>0</v>
      </c>
      <c r="U15" s="125">
        <f t="shared" si="7"/>
        <v>0</v>
      </c>
      <c r="V15" s="72">
        <v>8561</v>
      </c>
      <c r="W15" s="125">
        <f t="shared" si="8"/>
        <v>100</v>
      </c>
      <c r="Y15" s="192">
        <f t="shared" si="9"/>
        <v>1.6671859785783836</v>
      </c>
    </row>
    <row r="16" spans="1:25">
      <c r="B16" s="111" t="s">
        <v>94</v>
      </c>
      <c r="D16" s="75">
        <v>34215</v>
      </c>
      <c r="F16" s="72">
        <v>5896</v>
      </c>
      <c r="G16" s="125">
        <f t="shared" si="0"/>
        <v>12.386294405579715</v>
      </c>
      <c r="H16" s="72">
        <v>4831</v>
      </c>
      <c r="I16" s="125">
        <f t="shared" si="1"/>
        <v>10.148946450704816</v>
      </c>
      <c r="J16" s="72">
        <v>3257</v>
      </c>
      <c r="K16" s="125">
        <f t="shared" si="2"/>
        <v>6.8422932291338414</v>
      </c>
      <c r="L16" s="72">
        <v>2087</v>
      </c>
      <c r="M16" s="125">
        <f t="shared" si="3"/>
        <v>4.3843616730740953</v>
      </c>
      <c r="N16" s="72">
        <v>5551</v>
      </c>
      <c r="O16" s="125">
        <f t="shared" si="4"/>
        <v>11.661519715972354</v>
      </c>
      <c r="P16" s="72">
        <v>15674</v>
      </c>
      <c r="Q16" s="125">
        <f t="shared" si="5"/>
        <v>32.927879666393558</v>
      </c>
      <c r="R16" s="72">
        <v>9682</v>
      </c>
      <c r="S16" s="125">
        <f t="shared" si="6"/>
        <v>20.339908825444844</v>
      </c>
      <c r="T16" s="72">
        <v>623</v>
      </c>
      <c r="U16" s="125">
        <f t="shared" si="7"/>
        <v>1.3087960336967712</v>
      </c>
      <c r="V16" s="72">
        <v>47601</v>
      </c>
      <c r="W16" s="125">
        <f t="shared" si="8"/>
        <v>100</v>
      </c>
      <c r="Y16" s="192">
        <f t="shared" si="9"/>
        <v>1.3912319158263919</v>
      </c>
    </row>
    <row r="17" spans="2:25">
      <c r="B17" s="111" t="s">
        <v>95</v>
      </c>
      <c r="D17" s="75">
        <v>24979</v>
      </c>
      <c r="F17" s="72">
        <v>5699</v>
      </c>
      <c r="G17" s="125">
        <f t="shared" si="0"/>
        <v>15.192876756151531</v>
      </c>
      <c r="H17" s="72">
        <v>6066</v>
      </c>
      <c r="I17" s="125">
        <f t="shared" si="1"/>
        <v>16.171256431446775</v>
      </c>
      <c r="J17" s="72">
        <v>2921</v>
      </c>
      <c r="K17" s="125">
        <f t="shared" si="2"/>
        <v>7.7870491322545394</v>
      </c>
      <c r="L17" s="72">
        <v>1434</v>
      </c>
      <c r="M17" s="125">
        <f t="shared" si="3"/>
        <v>3.8228786222708004</v>
      </c>
      <c r="N17" s="72">
        <v>7752</v>
      </c>
      <c r="O17" s="125">
        <f t="shared" si="4"/>
        <v>20.665937991522487</v>
      </c>
      <c r="P17" s="72">
        <v>4316</v>
      </c>
      <c r="Q17" s="125">
        <f t="shared" si="5"/>
        <v>11.505958252246009</v>
      </c>
      <c r="R17" s="72">
        <v>9310</v>
      </c>
      <c r="S17" s="125">
        <f t="shared" si="6"/>
        <v>24.819386313348087</v>
      </c>
      <c r="T17" s="72">
        <v>13</v>
      </c>
      <c r="U17" s="125">
        <f t="shared" si="7"/>
        <v>3.465650075977713E-2</v>
      </c>
      <c r="V17" s="72">
        <v>37511</v>
      </c>
      <c r="W17" s="125">
        <f t="shared" si="8"/>
        <v>100</v>
      </c>
      <c r="Y17" s="192">
        <f t="shared" si="9"/>
        <v>1.5017014292005284</v>
      </c>
    </row>
    <row r="18" spans="2:25">
      <c r="B18" s="111" t="s">
        <v>96</v>
      </c>
      <c r="D18" s="75">
        <v>47148</v>
      </c>
      <c r="F18" s="72">
        <v>8</v>
      </c>
      <c r="G18" s="125">
        <f t="shared" si="0"/>
        <v>1.3569211459199076E-2</v>
      </c>
      <c r="H18" s="72">
        <v>4740</v>
      </c>
      <c r="I18" s="125">
        <f t="shared" si="1"/>
        <v>8.0397577895754537</v>
      </c>
      <c r="J18" s="72">
        <v>5914</v>
      </c>
      <c r="K18" s="125">
        <f t="shared" si="2"/>
        <v>10.031039571212919</v>
      </c>
      <c r="L18" s="72">
        <v>3740</v>
      </c>
      <c r="M18" s="125">
        <f t="shared" si="3"/>
        <v>6.3436063571755685</v>
      </c>
      <c r="N18" s="72">
        <v>14346</v>
      </c>
      <c r="O18" s="125">
        <f t="shared" si="4"/>
        <v>24.332988449208745</v>
      </c>
      <c r="P18" s="72">
        <v>6820</v>
      </c>
      <c r="Q18" s="125">
        <f t="shared" si="5"/>
        <v>11.567752768967212</v>
      </c>
      <c r="R18" s="72">
        <v>23327</v>
      </c>
      <c r="S18" s="125">
        <f t="shared" si="6"/>
        <v>39.566124463592111</v>
      </c>
      <c r="T18" s="72">
        <v>62</v>
      </c>
      <c r="U18" s="125">
        <f t="shared" si="7"/>
        <v>0.10516138880879286</v>
      </c>
      <c r="V18" s="72">
        <v>58957</v>
      </c>
      <c r="W18" s="125">
        <f t="shared" si="8"/>
        <v>100</v>
      </c>
      <c r="Y18" s="192">
        <f t="shared" si="9"/>
        <v>1.2504666157631288</v>
      </c>
    </row>
    <row r="19" spans="2:25">
      <c r="B19" s="111" t="s">
        <v>97</v>
      </c>
      <c r="D19" s="75">
        <v>49126</v>
      </c>
      <c r="F19" s="72">
        <v>25</v>
      </c>
      <c r="G19" s="125">
        <f t="shared" si="0"/>
        <v>3.4005277619086484E-2</v>
      </c>
      <c r="H19" s="72">
        <v>20440</v>
      </c>
      <c r="I19" s="125">
        <f t="shared" si="1"/>
        <v>27.802714981365106</v>
      </c>
      <c r="J19" s="72">
        <v>1197</v>
      </c>
      <c r="K19" s="125">
        <f t="shared" si="2"/>
        <v>1.6281726924018609</v>
      </c>
      <c r="L19" s="72">
        <v>3293</v>
      </c>
      <c r="M19" s="125">
        <f t="shared" si="3"/>
        <v>4.479175167986071</v>
      </c>
      <c r="N19" s="72">
        <v>5996</v>
      </c>
      <c r="O19" s="125">
        <f t="shared" si="4"/>
        <v>8.1558257841617028</v>
      </c>
      <c r="P19" s="72">
        <v>7952</v>
      </c>
      <c r="Q19" s="125">
        <f t="shared" si="5"/>
        <v>10.816398705079028</v>
      </c>
      <c r="R19" s="72">
        <v>34248</v>
      </c>
      <c r="S19" s="125">
        <f t="shared" si="6"/>
        <v>46.584509915938952</v>
      </c>
      <c r="T19" s="72">
        <v>367</v>
      </c>
      <c r="U19" s="125">
        <f t="shared" si="7"/>
        <v>0.4991974754481896</v>
      </c>
      <c r="V19" s="72">
        <v>73518</v>
      </c>
      <c r="W19" s="125">
        <f t="shared" si="8"/>
        <v>100</v>
      </c>
      <c r="Y19" s="192">
        <f t="shared" si="9"/>
        <v>1.4965191548263648</v>
      </c>
    </row>
    <row r="20" spans="2:25">
      <c r="B20" s="111" t="s">
        <v>98</v>
      </c>
      <c r="D20" s="75">
        <v>12241</v>
      </c>
      <c r="F20" s="72">
        <v>462</v>
      </c>
      <c r="G20" s="125">
        <f t="shared" si="0"/>
        <v>3.3480687006304808</v>
      </c>
      <c r="H20" s="72">
        <v>929</v>
      </c>
      <c r="I20" s="125">
        <f t="shared" si="1"/>
        <v>6.7323719110080438</v>
      </c>
      <c r="J20" s="72">
        <v>174</v>
      </c>
      <c r="K20" s="125">
        <f t="shared" si="2"/>
        <v>1.2609609391984926</v>
      </c>
      <c r="L20" s="72">
        <v>790</v>
      </c>
      <c r="M20" s="125">
        <f t="shared" si="3"/>
        <v>5.7250525400391332</v>
      </c>
      <c r="N20" s="72">
        <v>3455</v>
      </c>
      <c r="O20" s="125">
        <f t="shared" si="4"/>
        <v>25.038046235234436</v>
      </c>
      <c r="P20" s="72">
        <v>5908</v>
      </c>
      <c r="Q20" s="125">
        <f t="shared" si="5"/>
        <v>42.814696717153417</v>
      </c>
      <c r="R20" s="72">
        <v>2081</v>
      </c>
      <c r="S20" s="125">
        <f t="shared" si="6"/>
        <v>15.080802956735994</v>
      </c>
      <c r="T20" s="72">
        <v>0</v>
      </c>
      <c r="U20" s="125">
        <f t="shared" si="7"/>
        <v>0</v>
      </c>
      <c r="V20" s="72">
        <v>13799</v>
      </c>
      <c r="W20" s="125">
        <f t="shared" si="8"/>
        <v>100</v>
      </c>
      <c r="Y20" s="192">
        <f t="shared" si="9"/>
        <v>1.1272771832366637</v>
      </c>
    </row>
    <row r="21" spans="2:25">
      <c r="B21" s="111" t="s">
        <v>99</v>
      </c>
      <c r="D21" s="75">
        <v>27873</v>
      </c>
      <c r="F21" s="72">
        <v>1275</v>
      </c>
      <c r="G21" s="125">
        <f t="shared" si="0"/>
        <v>3.7915960388973144</v>
      </c>
      <c r="H21" s="72">
        <v>4432</v>
      </c>
      <c r="I21" s="125">
        <f t="shared" si="1"/>
        <v>13.179885211288548</v>
      </c>
      <c r="J21" s="72">
        <v>6796</v>
      </c>
      <c r="K21" s="125">
        <f t="shared" si="2"/>
        <v>20.20995033752639</v>
      </c>
      <c r="L21" s="72">
        <v>1585</v>
      </c>
      <c r="M21" s="125">
        <f t="shared" si="3"/>
        <v>4.7134742914919556</v>
      </c>
      <c r="N21" s="72">
        <v>3587</v>
      </c>
      <c r="O21" s="125">
        <f t="shared" si="4"/>
        <v>10.667023522764445</v>
      </c>
      <c r="P21" s="72">
        <v>6911</v>
      </c>
      <c r="Q21" s="125">
        <f t="shared" si="5"/>
        <v>20.551937431230858</v>
      </c>
      <c r="R21" s="72">
        <v>8951</v>
      </c>
      <c r="S21" s="125">
        <f t="shared" si="6"/>
        <v>26.618491093466563</v>
      </c>
      <c r="T21" s="72">
        <v>90</v>
      </c>
      <c r="U21" s="125">
        <f t="shared" si="7"/>
        <v>0.26764207333392809</v>
      </c>
      <c r="V21" s="72">
        <v>33627</v>
      </c>
      <c r="W21" s="125">
        <f t="shared" si="8"/>
        <v>100</v>
      </c>
      <c r="Y21" s="192">
        <f t="shared" si="9"/>
        <v>1.2064363362393715</v>
      </c>
    </row>
    <row r="22" spans="2:25">
      <c r="B22" s="111" t="s">
        <v>100</v>
      </c>
      <c r="D22" s="75">
        <v>71667</v>
      </c>
      <c r="F22" s="72">
        <v>2826</v>
      </c>
      <c r="G22" s="125">
        <f t="shared" si="0"/>
        <v>2.7054712555645972</v>
      </c>
      <c r="H22" s="72">
        <v>25370</v>
      </c>
      <c r="I22" s="125">
        <f t="shared" si="1"/>
        <v>24.287970896558324</v>
      </c>
      <c r="J22" s="72">
        <v>18754</v>
      </c>
      <c r="K22" s="125">
        <f t="shared" si="2"/>
        <v>17.954142932363219</v>
      </c>
      <c r="L22" s="72">
        <v>7610</v>
      </c>
      <c r="M22" s="125">
        <f t="shared" si="3"/>
        <v>7.2854339189124495</v>
      </c>
      <c r="N22" s="72">
        <v>16145</v>
      </c>
      <c r="O22" s="125">
        <f t="shared" si="4"/>
        <v>15.456416638743956</v>
      </c>
      <c r="P22" s="72">
        <v>14481</v>
      </c>
      <c r="Q22" s="125">
        <f t="shared" si="5"/>
        <v>13.863386147144704</v>
      </c>
      <c r="R22" s="72">
        <v>19202</v>
      </c>
      <c r="S22" s="125">
        <f t="shared" si="6"/>
        <v>18.383035757024558</v>
      </c>
      <c r="T22" s="72">
        <v>67</v>
      </c>
      <c r="U22" s="125">
        <f t="shared" si="7"/>
        <v>6.414245368819109E-2</v>
      </c>
      <c r="V22" s="72">
        <v>104455</v>
      </c>
      <c r="W22" s="125">
        <f t="shared" si="8"/>
        <v>100</v>
      </c>
      <c r="Y22" s="192">
        <f t="shared" si="9"/>
        <v>1.4575048488146567</v>
      </c>
    </row>
    <row r="23" spans="2:25">
      <c r="B23" s="111" t="s">
        <v>101</v>
      </c>
      <c r="D23" s="75">
        <v>14599</v>
      </c>
      <c r="F23" s="72">
        <v>1038</v>
      </c>
      <c r="G23" s="125">
        <f t="shared" si="0"/>
        <v>5.6926620598881215</v>
      </c>
      <c r="H23" s="72">
        <v>3146</v>
      </c>
      <c r="I23" s="125">
        <f t="shared" si="1"/>
        <v>17.253482505210048</v>
      </c>
      <c r="J23" s="72">
        <v>564</v>
      </c>
      <c r="K23" s="125">
        <f t="shared" si="2"/>
        <v>3.0931227377426787</v>
      </c>
      <c r="L23" s="72">
        <v>1541</v>
      </c>
      <c r="M23" s="125">
        <f t="shared" si="3"/>
        <v>8.4512449270593404</v>
      </c>
      <c r="N23" s="72">
        <v>2839</v>
      </c>
      <c r="O23" s="125">
        <f t="shared" si="4"/>
        <v>15.569814632006143</v>
      </c>
      <c r="P23" s="72">
        <v>925</v>
      </c>
      <c r="Q23" s="125">
        <f t="shared" si="5"/>
        <v>5.0729406603049245</v>
      </c>
      <c r="R23" s="72">
        <v>8181</v>
      </c>
      <c r="S23" s="125">
        <f t="shared" si="6"/>
        <v>44.866732477788744</v>
      </c>
      <c r="T23" s="72">
        <v>0</v>
      </c>
      <c r="U23" s="125">
        <f t="shared" si="7"/>
        <v>0</v>
      </c>
      <c r="V23" s="72">
        <v>18234</v>
      </c>
      <c r="W23" s="125">
        <f t="shared" si="8"/>
        <v>100</v>
      </c>
      <c r="Y23" s="192">
        <f t="shared" si="9"/>
        <v>1.2489896568258101</v>
      </c>
    </row>
    <row r="24" spans="2:25">
      <c r="B24" s="111" t="s">
        <v>102</v>
      </c>
      <c r="D24" s="75">
        <v>3109</v>
      </c>
      <c r="F24" s="72">
        <v>324</v>
      </c>
      <c r="G24" s="125">
        <f t="shared" si="0"/>
        <v>8.1325301204819276</v>
      </c>
      <c r="H24" s="72">
        <v>327</v>
      </c>
      <c r="I24" s="125">
        <f t="shared" si="1"/>
        <v>8.2078313253012034</v>
      </c>
      <c r="J24" s="72">
        <v>176</v>
      </c>
      <c r="K24" s="125">
        <f t="shared" si="2"/>
        <v>4.4176706827309236</v>
      </c>
      <c r="L24" s="72">
        <v>193</v>
      </c>
      <c r="M24" s="125">
        <f t="shared" si="3"/>
        <v>4.8443775100401609</v>
      </c>
      <c r="N24" s="72">
        <v>1001</v>
      </c>
      <c r="O24" s="125">
        <f t="shared" si="4"/>
        <v>25.125502008032129</v>
      </c>
      <c r="P24" s="72">
        <v>704</v>
      </c>
      <c r="Q24" s="125">
        <f t="shared" si="5"/>
        <v>17.670682730923694</v>
      </c>
      <c r="R24" s="72">
        <v>1247</v>
      </c>
      <c r="S24" s="125">
        <f t="shared" si="6"/>
        <v>31.300200803212853</v>
      </c>
      <c r="T24" s="72">
        <v>12</v>
      </c>
      <c r="U24" s="125">
        <f t="shared" si="7"/>
        <v>0.30120481927710846</v>
      </c>
      <c r="V24" s="72">
        <v>3984</v>
      </c>
      <c r="W24" s="125">
        <f t="shared" si="8"/>
        <v>100</v>
      </c>
      <c r="Y24" s="192">
        <f t="shared" si="9"/>
        <v>1.2814409778063687</v>
      </c>
    </row>
    <row r="25" spans="2:25">
      <c r="B25" s="111" t="s">
        <v>103</v>
      </c>
      <c r="D25" s="75">
        <v>17238</v>
      </c>
      <c r="F25" s="72">
        <v>255</v>
      </c>
      <c r="G25" s="125">
        <f t="shared" si="0"/>
        <v>1.0120654072074933</v>
      </c>
      <c r="H25" s="72">
        <v>5564</v>
      </c>
      <c r="I25" s="125">
        <f t="shared" si="1"/>
        <v>22.082870296872521</v>
      </c>
      <c r="J25" s="72">
        <v>1453</v>
      </c>
      <c r="K25" s="125">
        <f t="shared" si="2"/>
        <v>5.766788379107795</v>
      </c>
      <c r="L25" s="72">
        <v>2019</v>
      </c>
      <c r="M25" s="125">
        <f t="shared" si="3"/>
        <v>8.0131766947134455</v>
      </c>
      <c r="N25" s="72">
        <v>5904</v>
      </c>
      <c r="O25" s="125">
        <f t="shared" si="4"/>
        <v>23.432290839815845</v>
      </c>
      <c r="P25" s="72">
        <v>642</v>
      </c>
      <c r="Q25" s="125">
        <f t="shared" si="5"/>
        <v>2.5480234957929828</v>
      </c>
      <c r="R25" s="72">
        <v>7274</v>
      </c>
      <c r="S25" s="125">
        <f t="shared" si="6"/>
        <v>28.869661851087475</v>
      </c>
      <c r="T25" s="72">
        <v>2085</v>
      </c>
      <c r="U25" s="125">
        <f t="shared" si="7"/>
        <v>8.2751230354024443</v>
      </c>
      <c r="V25" s="72">
        <v>25196</v>
      </c>
      <c r="W25" s="125">
        <f t="shared" si="8"/>
        <v>100</v>
      </c>
      <c r="Y25" s="192">
        <f t="shared" si="9"/>
        <v>1.4616544842789188</v>
      </c>
    </row>
    <row r="26" spans="2:25">
      <c r="B26" s="111" t="s">
        <v>104</v>
      </c>
      <c r="D26" s="75">
        <v>2117</v>
      </c>
      <c r="F26" s="72">
        <v>281</v>
      </c>
      <c r="G26" s="125">
        <f t="shared" si="0"/>
        <v>8.8671505206689805</v>
      </c>
      <c r="H26" s="72">
        <v>444</v>
      </c>
      <c r="I26" s="125">
        <f t="shared" si="1"/>
        <v>14.010728936573052</v>
      </c>
      <c r="J26" s="72">
        <v>560</v>
      </c>
      <c r="K26" s="125">
        <f t="shared" si="2"/>
        <v>17.67118964973178</v>
      </c>
      <c r="L26" s="72">
        <v>293</v>
      </c>
      <c r="M26" s="125">
        <f t="shared" si="3"/>
        <v>9.2458188703060902</v>
      </c>
      <c r="N26" s="72">
        <v>709</v>
      </c>
      <c r="O26" s="125">
        <f t="shared" si="4"/>
        <v>22.372988324392555</v>
      </c>
      <c r="P26" s="72">
        <v>404</v>
      </c>
      <c r="Q26" s="125">
        <f t="shared" si="5"/>
        <v>12.748501104449353</v>
      </c>
      <c r="R26" s="72">
        <v>478</v>
      </c>
      <c r="S26" s="125">
        <f t="shared" si="6"/>
        <v>15.083622593878196</v>
      </c>
      <c r="T26" s="72">
        <v>0</v>
      </c>
      <c r="U26" s="125">
        <f t="shared" si="7"/>
        <v>0</v>
      </c>
      <c r="V26" s="72">
        <v>3169</v>
      </c>
      <c r="W26" s="125">
        <f t="shared" si="8"/>
        <v>100</v>
      </c>
      <c r="Y26" s="192">
        <f t="shared" si="9"/>
        <v>1.4969296173830893</v>
      </c>
    </row>
    <row r="27" spans="2:25">
      <c r="B27" s="111" t="s">
        <v>105</v>
      </c>
      <c r="D27" s="75">
        <v>430</v>
      </c>
      <c r="F27" s="72">
        <v>1</v>
      </c>
      <c r="G27" s="125">
        <f t="shared" si="0"/>
        <v>0.21459227467811159</v>
      </c>
      <c r="H27" s="72">
        <v>36</v>
      </c>
      <c r="I27" s="125">
        <f t="shared" si="1"/>
        <v>7.7253218884120178</v>
      </c>
      <c r="J27" s="72">
        <v>167</v>
      </c>
      <c r="K27" s="125">
        <f t="shared" si="2"/>
        <v>35.836909871244636</v>
      </c>
      <c r="L27" s="72">
        <v>4</v>
      </c>
      <c r="M27" s="125">
        <f t="shared" si="3"/>
        <v>0.85836909871244638</v>
      </c>
      <c r="N27" s="72">
        <v>28</v>
      </c>
      <c r="O27" s="125">
        <f t="shared" si="4"/>
        <v>6.0085836909871242</v>
      </c>
      <c r="P27" s="72">
        <v>0</v>
      </c>
      <c r="Q27" s="125">
        <f t="shared" si="5"/>
        <v>0</v>
      </c>
      <c r="R27" s="72">
        <v>230</v>
      </c>
      <c r="S27" s="125">
        <f t="shared" si="6"/>
        <v>49.356223175965667</v>
      </c>
      <c r="T27" s="72">
        <v>0</v>
      </c>
      <c r="U27" s="125">
        <f t="shared" si="7"/>
        <v>0</v>
      </c>
      <c r="V27" s="72">
        <v>466</v>
      </c>
      <c r="W27" s="125">
        <f t="shared" si="8"/>
        <v>100</v>
      </c>
      <c r="Y27" s="192">
        <f t="shared" si="9"/>
        <v>1.0837209302325581</v>
      </c>
    </row>
    <row r="28" spans="2:25">
      <c r="B28" s="115" t="s">
        <v>106</v>
      </c>
      <c r="D28" s="90">
        <v>809</v>
      </c>
      <c r="F28" s="87">
        <v>181</v>
      </c>
      <c r="G28" s="126">
        <f t="shared" si="0"/>
        <v>16.117542297417632</v>
      </c>
      <c r="H28" s="87">
        <v>185</v>
      </c>
      <c r="I28" s="126">
        <f t="shared" si="1"/>
        <v>16.473731077471061</v>
      </c>
      <c r="J28" s="87">
        <v>228</v>
      </c>
      <c r="K28" s="126">
        <f t="shared" si="2"/>
        <v>20.302760463045413</v>
      </c>
      <c r="L28" s="87">
        <v>15</v>
      </c>
      <c r="M28" s="126">
        <f t="shared" si="3"/>
        <v>1.3357079252003561</v>
      </c>
      <c r="N28" s="87">
        <v>52</v>
      </c>
      <c r="O28" s="126">
        <f t="shared" si="4"/>
        <v>4.6304541406945683</v>
      </c>
      <c r="P28" s="87">
        <v>1</v>
      </c>
      <c r="Q28" s="126">
        <f t="shared" si="5"/>
        <v>8.9047195013357075E-2</v>
      </c>
      <c r="R28" s="87">
        <v>461</v>
      </c>
      <c r="S28" s="126">
        <f t="shared" si="6"/>
        <v>41.050756901157612</v>
      </c>
      <c r="T28" s="87">
        <v>0</v>
      </c>
      <c r="U28" s="126">
        <f t="shared" si="7"/>
        <v>0</v>
      </c>
      <c r="V28" s="87">
        <v>1123</v>
      </c>
      <c r="W28" s="126">
        <f t="shared" si="8"/>
        <v>100</v>
      </c>
      <c r="Y28" s="193">
        <f t="shared" si="9"/>
        <v>1.3881334981458591</v>
      </c>
    </row>
    <row r="29" spans="2:25" ht="8" customHeight="1"/>
    <row r="30" spans="2:25">
      <c r="B30" s="119" t="s">
        <v>49</v>
      </c>
      <c r="D30" s="63">
        <v>449094</v>
      </c>
      <c r="F30" s="60">
        <v>26268</v>
      </c>
      <c r="G30" s="137">
        <f>IFERROR(F30/V30*100,"-")</f>
        <v>4.2382712603322785</v>
      </c>
      <c r="H30" s="60">
        <v>122321</v>
      </c>
      <c r="I30" s="137">
        <f>IFERROR(H30/V30*100,"-")</f>
        <v>19.736164871139966</v>
      </c>
      <c r="J30" s="60">
        <v>83205</v>
      </c>
      <c r="K30" s="137">
        <f>IFERROR(J30/V30*100,"-")</f>
        <v>13.424903312621716</v>
      </c>
      <c r="L30" s="60">
        <v>34723</v>
      </c>
      <c r="M30" s="137">
        <f>IFERROR(L30/V30*100,"-")</f>
        <v>5.6024628054102976</v>
      </c>
      <c r="N30" s="60">
        <v>91892</v>
      </c>
      <c r="O30" s="137">
        <f>IFERROR(N30/V30*100,"-")</f>
        <v>14.826527434690639</v>
      </c>
      <c r="P30" s="60">
        <v>78539</v>
      </c>
      <c r="Q30" s="137">
        <f>IFERROR(P30/V30*100,"-")</f>
        <v>12.672056742623605</v>
      </c>
      <c r="R30" s="60">
        <v>179190</v>
      </c>
      <c r="S30" s="137">
        <f>IFERROR(R30/V30*100,"-")</f>
        <v>28.911825306035521</v>
      </c>
      <c r="T30" s="60">
        <v>3643</v>
      </c>
      <c r="U30" s="137">
        <f>IFERROR(T30/V30*100,"-")</f>
        <v>0.58778826714597576</v>
      </c>
      <c r="V30" s="60">
        <v>619781</v>
      </c>
      <c r="W30" s="137">
        <f>IFERROR(V30/V30*100,"-")</f>
        <v>100</v>
      </c>
      <c r="Y30" s="106">
        <f>IFERROR(V30/D30,"-")</f>
        <v>1.3800696513424806</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97</vt:i4>
      </vt:variant>
    </vt:vector>
  </HeadingPairs>
  <TitlesOfParts>
    <vt:vector size="97" baseType="lpstr">
      <vt:lpstr>porsaad</vt:lpstr>
      <vt:lpstr>indsaad</vt:lpstr>
      <vt:lpstr>indsaad_2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41abenpreGII_graf</vt:lpstr>
      <vt:lpstr>41cbenpreGI</vt:lpstr>
      <vt:lpstr>41abenpreGI_graf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53combprest</vt:lpstr>
      <vt:lpstr>53combprestGI</vt:lpstr>
      <vt:lpstr>53combprestGII</vt:lpstr>
      <vt:lpstr>53combprestGIII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José Miguel Ayora López</cp:lastModifiedBy>
  <dcterms:created xsi:type="dcterms:W3CDTF">2026-07-09T09:46:32Z</dcterms:created>
  <dcterms:modified xsi:type="dcterms:W3CDTF">2026-07-09T10:07:25Z</dcterms:modified>
</cp:coreProperties>
</file>