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drawings/drawing13.xml" ContentType="application/vnd.openxmlformats-officedocument.drawing+xml"/>
  <Override PartName="/xl/charts/chart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7.xml" ContentType="application/vnd.openxmlformats-officedocument.drawing+xml"/>
  <Override PartName="/xl/charts/chart7.xml" ContentType="application/vnd.openxmlformats-officedocument.drawingml.chart+xml"/>
  <Override PartName="/xl/drawings/drawing18.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30.xml" ContentType="application/vnd.openxmlformats-officedocument.drawing+xml"/>
  <Override PartName="/xl/charts/chart17.xml" ContentType="application/vnd.openxmlformats-officedocument.drawingml.chart+xml"/>
  <Override PartName="/xl/drawings/drawing3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3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33.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34.xml" ContentType="application/vnd.openxmlformats-officedocument.drawing+xml"/>
  <Override PartName="/xl/drawings/drawing35.xml" ContentType="application/vnd.openxmlformats-officedocument.drawing+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28.xml" ContentType="application/vnd.openxmlformats-officedocument.drawingml.chart+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49.xml" ContentType="application/vnd.openxmlformats-officedocument.drawing+xml"/>
  <Override PartName="/xl/charts/chart33.xml" ContentType="application/vnd.openxmlformats-officedocument.drawingml.chart+xml"/>
  <Override PartName="/xl/drawings/drawing5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51.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70.xml" ContentType="application/vnd.openxmlformats-officedocument.drawing+xml"/>
  <Override PartName="/xl/charts/chart41.xml" ContentType="application/vnd.openxmlformats-officedocument.drawingml.chart+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8.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49.xml" ContentType="application/vnd.openxmlformats-officedocument.drawingml.chart+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xml"/>
  <Override PartName="/xl/charts/chart52.xml" ContentType="application/vnd.openxmlformats-officedocument.drawingml.chart+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AREA DE ESTADÍSTICA\ESTADÍSTICA\Estadistica\2026\Informes especiales a 31 de agosto de 2026\"/>
    </mc:Choice>
  </mc:AlternateContent>
  <xr:revisionPtr revIDLastSave="0" documentId="13_ncr:1_{A105E8DB-C85D-4C45-B31B-A9D0075F995D}" xr6:coauthVersionLast="47" xr6:coauthVersionMax="47" xr10:uidLastSave="{00000000-0000-0000-0000-000000000000}"/>
  <bookViews>
    <workbookView xWindow="-110" yWindow="-110" windowWidth="19420" windowHeight="10300" xr2:uid="{00000000-000D-0000-FFFF-FFFF00000000}"/>
  </bookViews>
  <sheets>
    <sheet name="porsaad" sheetId="1" r:id="rId1"/>
    <sheet name="indsaad" sheetId="2" r:id="rId2"/>
    <sheet name="indsaad_2" sheetId="3" r:id="rId3"/>
    <sheet name="EVO" sheetId="4" r:id="rId4"/>
    <sheet name="EVO_sol" sheetId="5" r:id="rId5"/>
    <sheet name="EVO_resol" sheetId="6" r:id="rId6"/>
    <sheet name="EVO_derecho" sheetId="7" r:id="rId7"/>
    <sheet name="EVO_resolPIA" sheetId="8" r:id="rId8"/>
    <sheet name="EVO_sinPIA" sheetId="9" r:id="rId9"/>
    <sheet name="EVO_prest" sheetId="10" r:id="rId10"/>
    <sheet name="20pobl" sheetId="11" r:id="rId11"/>
    <sheet name="21solsaad" sheetId="12" r:id="rId12"/>
    <sheet name="22solcasaadpot" sheetId="13" r:id="rId13"/>
    <sheet name="23solcasaad" sheetId="14" r:id="rId14"/>
    <sheet name="24solcasaad_pobl" sheetId="15" r:id="rId15"/>
    <sheet name="24asolcasaad_pobl" sheetId="16" r:id="rId16"/>
    <sheet name="25solaltabaja" sheetId="17" r:id="rId17"/>
    <sheet name="26perfsaad" sheetId="18" r:id="rId18"/>
    <sheet name="31dictsaad" sheetId="19" r:id="rId19"/>
    <sheet name="31adictsaad" sheetId="20" r:id="rId20"/>
    <sheet name="31bdictsaad" sheetId="21" r:id="rId21"/>
    <sheet name="32dictcasaadpot" sheetId="22" r:id="rId22"/>
    <sheet name="33dictcasaad" sheetId="23" r:id="rId23"/>
    <sheet name="33dictcasaadGIII" sheetId="24" r:id="rId24"/>
    <sheet name="33dictcasaadGII" sheetId="25" r:id="rId25"/>
    <sheet name="33dictcasaadGI" sheetId="26" r:id="rId26"/>
    <sheet name="33dictcasaadG0" sheetId="27" r:id="rId27"/>
    <sheet name="34adictcasaad" sheetId="28" r:id="rId28"/>
    <sheet name="34bdictcasaad" sheetId="29" r:id="rId29"/>
    <sheet name="35ResolGraAltaBaj" sheetId="30" r:id="rId30"/>
    <sheet name="36perfresol" sheetId="31" r:id="rId31"/>
    <sheet name="36aperfresol_graf" sheetId="32" r:id="rId32"/>
    <sheet name="36bperfresol_graf" sheetId="33" r:id="rId33"/>
    <sheet name="41benpresaad" sheetId="34" r:id="rId34"/>
    <sheet name="41benpresaad_graf" sheetId="35" r:id="rId35"/>
    <sheet name="41abenpreGIII" sheetId="36" r:id="rId36"/>
    <sheet name="41abenpreGIII_graf" sheetId="37" r:id="rId37"/>
    <sheet name="41bbenpreGII" sheetId="38" r:id="rId38"/>
    <sheet name="41abenpreGII_graf" sheetId="39" r:id="rId39"/>
    <sheet name="41cbenpreGI" sheetId="40" r:id="rId40"/>
    <sheet name="41abenpreGI_graf" sheetId="41" r:id="rId41"/>
    <sheet name="42pbpcasaadpot" sheetId="42" r:id="rId42"/>
    <sheet name="43pbpcasaad" sheetId="43" r:id="rId43"/>
    <sheet name="43pbpcasaadGIII" sheetId="44" r:id="rId44"/>
    <sheet name="43pbpcasaadGII" sheetId="45" r:id="rId45"/>
    <sheet name="43pbpcasaadGI" sheetId="46" r:id="rId46"/>
    <sheet name="44apbpcasaad" sheetId="47" r:id="rId47"/>
    <sheet name="44bpbpcasaad" sheetId="48" r:id="rId48"/>
    <sheet name="45ResolPIAAltaBaj" sheetId="49" r:id="rId49"/>
    <sheet name="46perfpbsaad" sheetId="50" r:id="rId50"/>
    <sheet name="46aperfpb_graf" sheetId="51" r:id="rId51"/>
    <sheet name="51pbgrado" sheetId="52" r:id="rId52"/>
    <sheet name="51aPAPDgrado" sheetId="53" r:id="rId53"/>
    <sheet name="51bTeleasgrado" sheetId="54" r:id="rId54"/>
    <sheet name="51cSADgrado" sheetId="55" r:id="rId55"/>
    <sheet name="51dCDgrado" sheetId="56" r:id="rId56"/>
    <sheet name="51eSARgrado" sheetId="57" r:id="rId57"/>
    <sheet name="51fPEVincgrado" sheetId="58" r:id="rId58"/>
    <sheet name="51gPECgrado" sheetId="59" r:id="rId59"/>
    <sheet name="51hPEAsistPgrado" sheetId="60" r:id="rId60"/>
    <sheet name="52SubtipoVinculada" sheetId="61" r:id="rId61"/>
    <sheet name="52SubtipoVinculadaGIII" sheetId="62" r:id="rId62"/>
    <sheet name="52SubtipoVinculadaGII" sheetId="63" r:id="rId63"/>
    <sheet name="52SubtipoVinculadaGI" sheetId="64" r:id="rId64"/>
    <sheet name="53combprest" sheetId="65" r:id="rId65"/>
    <sheet name="53combprestGI" sheetId="66" r:id="rId66"/>
    <sheet name="53combprestGII" sheetId="67" r:id="rId67"/>
    <sheet name="53combprestGIII" sheetId="68" r:id="rId68"/>
    <sheet name="6perfcuidador" sheetId="69" r:id="rId69"/>
    <sheet name="61aperfcuidadorCCAA" sheetId="70" r:id="rId70"/>
    <sheet name="62bperfcuidadorCCAA" sheetId="71" r:id="rId71"/>
    <sheet name="63cperfcuidadorCCAA" sheetId="72" r:id="rId72"/>
    <sheet name="7Intensidad" sheetId="73" r:id="rId73"/>
    <sheet name="7IntensidadCCAA" sheetId="74" r:id="rId74"/>
    <sheet name="7IntenSAD_CCAA" sheetId="75" r:id="rId75"/>
    <sheet name="7IntenPE_SAD_CCAA" sheetId="76" r:id="rId76"/>
    <sheet name="8CuantíaPrest" sheetId="77" r:id="rId77"/>
    <sheet name="8CuantíaPEC_CCAA" sheetId="78" r:id="rId78"/>
    <sheet name="8CuantíaAP_CCAA" sheetId="79" r:id="rId79"/>
    <sheet name="8CuantíaPEVsad_CCAA" sheetId="80" r:id="rId80"/>
    <sheet name="8CuantíaPEVsar_CCAA" sheetId="81" r:id="rId81"/>
    <sheet name="8CuantíaPEVcd_CCAA" sheetId="82" r:id="rId82"/>
    <sheet name="8CuantíaPEVpapd_CCAA" sheetId="83" r:id="rId83"/>
    <sheet name="8CuantíaPEVteleasist_CCAA" sheetId="84" r:id="rId84"/>
    <sheet name="9TiempoEspera" sheetId="85" r:id="rId85"/>
    <sheet name="10pendResol" sheetId="86" r:id="rId86"/>
    <sheet name="10pendPrest" sheetId="87" r:id="rId87"/>
    <sheet name="10pend" sheetId="88" r:id="rId88"/>
    <sheet name="11ListaEspera" sheetId="89" r:id="rId89"/>
    <sheet name="11ListaEsperaGIII" sheetId="90" r:id="rId90"/>
    <sheet name="11ListaEsperaGII" sheetId="91" r:id="rId91"/>
    <sheet name="11ListaEsperaGI" sheetId="92" r:id="rId92"/>
    <sheet name="12BenefEfect" sheetId="93" r:id="rId93"/>
    <sheet name="12BenefEfect_pre" sheetId="94" r:id="rId94"/>
    <sheet name="12BenefEfect_pre_GI" sheetId="95" r:id="rId95"/>
    <sheet name="12BenefEfect_pre_GII" sheetId="96" r:id="rId96"/>
    <sheet name="12BenefEfect_pre_GIII" sheetId="97" r:id="rId9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0" i="97" l="1"/>
  <c r="W30" i="97"/>
  <c r="U30" i="97"/>
  <c r="S30" i="97"/>
  <c r="Q30" i="97"/>
  <c r="O30" i="97"/>
  <c r="M30" i="97"/>
  <c r="K30" i="97"/>
  <c r="I30" i="97"/>
  <c r="G30" i="97"/>
  <c r="Y28" i="97"/>
  <c r="W28" i="97"/>
  <c r="U28" i="97"/>
  <c r="S28" i="97"/>
  <c r="Q28" i="97"/>
  <c r="O28" i="97"/>
  <c r="M28" i="97"/>
  <c r="K28" i="97"/>
  <c r="I28" i="97"/>
  <c r="G28" i="97"/>
  <c r="Y27" i="97"/>
  <c r="W27" i="97"/>
  <c r="U27" i="97"/>
  <c r="S27" i="97"/>
  <c r="Q27" i="97"/>
  <c r="O27" i="97"/>
  <c r="M27" i="97"/>
  <c r="K27" i="97"/>
  <c r="I27" i="97"/>
  <c r="G27" i="97"/>
  <c r="Y26" i="97"/>
  <c r="W26" i="97"/>
  <c r="U26" i="97"/>
  <c r="S26" i="97"/>
  <c r="Q26" i="97"/>
  <c r="O26" i="97"/>
  <c r="M26" i="97"/>
  <c r="K26" i="97"/>
  <c r="I26" i="97"/>
  <c r="G26" i="97"/>
  <c r="Y25" i="97"/>
  <c r="W25" i="97"/>
  <c r="U25" i="97"/>
  <c r="S25" i="97"/>
  <c r="Q25" i="97"/>
  <c r="O25" i="97"/>
  <c r="M25" i="97"/>
  <c r="K25" i="97"/>
  <c r="I25" i="97"/>
  <c r="G25" i="97"/>
  <c r="Y24" i="97"/>
  <c r="W24" i="97"/>
  <c r="U24" i="97"/>
  <c r="S24" i="97"/>
  <c r="Q24" i="97"/>
  <c r="O24" i="97"/>
  <c r="M24" i="97"/>
  <c r="K24" i="97"/>
  <c r="I24" i="97"/>
  <c r="G24" i="97"/>
  <c r="Y23" i="97"/>
  <c r="W23" i="97"/>
  <c r="U23" i="97"/>
  <c r="S23" i="97"/>
  <c r="Q23" i="97"/>
  <c r="O23" i="97"/>
  <c r="M23" i="97"/>
  <c r="K23" i="97"/>
  <c r="I23" i="97"/>
  <c r="G23" i="97"/>
  <c r="Y22" i="97"/>
  <c r="W22" i="97"/>
  <c r="U22" i="97"/>
  <c r="S22" i="97"/>
  <c r="Q22" i="97"/>
  <c r="O22" i="97"/>
  <c r="M22" i="97"/>
  <c r="K22" i="97"/>
  <c r="I22" i="97"/>
  <c r="G22" i="97"/>
  <c r="Y21" i="97"/>
  <c r="W21" i="97"/>
  <c r="U21" i="97"/>
  <c r="S21" i="97"/>
  <c r="Q21" i="97"/>
  <c r="O21" i="97"/>
  <c r="M21" i="97"/>
  <c r="K21" i="97"/>
  <c r="I21" i="97"/>
  <c r="G21" i="97"/>
  <c r="Y20" i="97"/>
  <c r="W20" i="97"/>
  <c r="U20" i="97"/>
  <c r="S20" i="97"/>
  <c r="Q20" i="97"/>
  <c r="O20" i="97"/>
  <c r="M20" i="97"/>
  <c r="K20" i="97"/>
  <c r="I20" i="97"/>
  <c r="G20" i="97"/>
  <c r="Y19" i="97"/>
  <c r="W19" i="97"/>
  <c r="U19" i="97"/>
  <c r="S19" i="97"/>
  <c r="Q19" i="97"/>
  <c r="O19" i="97"/>
  <c r="M19" i="97"/>
  <c r="K19" i="97"/>
  <c r="I19" i="97"/>
  <c r="G19" i="97"/>
  <c r="Y18" i="97"/>
  <c r="W18" i="97"/>
  <c r="U18" i="97"/>
  <c r="S18" i="97"/>
  <c r="Q18" i="97"/>
  <c r="O18" i="97"/>
  <c r="M18" i="97"/>
  <c r="K18" i="97"/>
  <c r="I18" i="97"/>
  <c r="G18" i="97"/>
  <c r="Y17" i="97"/>
  <c r="W17" i="97"/>
  <c r="U17" i="97"/>
  <c r="S17" i="97"/>
  <c r="Q17" i="97"/>
  <c r="O17" i="97"/>
  <c r="M17" i="97"/>
  <c r="K17" i="97"/>
  <c r="I17" i="97"/>
  <c r="G17" i="97"/>
  <c r="Y16" i="97"/>
  <c r="W16" i="97"/>
  <c r="U16" i="97"/>
  <c r="S16" i="97"/>
  <c r="Q16" i="97"/>
  <c r="O16" i="97"/>
  <c r="M16" i="97"/>
  <c r="K16" i="97"/>
  <c r="I16" i="97"/>
  <c r="G16" i="97"/>
  <c r="Y15" i="97"/>
  <c r="W15" i="97"/>
  <c r="U15" i="97"/>
  <c r="S15" i="97"/>
  <c r="Q15" i="97"/>
  <c r="O15" i="97"/>
  <c r="M15" i="97"/>
  <c r="K15" i="97"/>
  <c r="I15" i="97"/>
  <c r="G15" i="97"/>
  <c r="Y14" i="97"/>
  <c r="W14" i="97"/>
  <c r="U14" i="97"/>
  <c r="S14" i="97"/>
  <c r="Q14" i="97"/>
  <c r="O14" i="97"/>
  <c r="M14" i="97"/>
  <c r="K14" i="97"/>
  <c r="I14" i="97"/>
  <c r="G14" i="97"/>
  <c r="Y13" i="97"/>
  <c r="W13" i="97"/>
  <c r="U13" i="97"/>
  <c r="S13" i="97"/>
  <c r="Q13" i="97"/>
  <c r="O13" i="97"/>
  <c r="M13" i="97"/>
  <c r="K13" i="97"/>
  <c r="I13" i="97"/>
  <c r="G13" i="97"/>
  <c r="Y12" i="97"/>
  <c r="W12" i="97"/>
  <c r="U12" i="97"/>
  <c r="S12" i="97"/>
  <c r="Q12" i="97"/>
  <c r="O12" i="97"/>
  <c r="M12" i="97"/>
  <c r="K12" i="97"/>
  <c r="I12" i="97"/>
  <c r="G12" i="97"/>
  <c r="Y11" i="97"/>
  <c r="W11" i="97"/>
  <c r="U11" i="97"/>
  <c r="S11" i="97"/>
  <c r="Q11" i="97"/>
  <c r="O11" i="97"/>
  <c r="M11" i="97"/>
  <c r="K11" i="97"/>
  <c r="I11" i="97"/>
  <c r="G11" i="97"/>
  <c r="Y10" i="97"/>
  <c r="W10" i="97"/>
  <c r="U10" i="97"/>
  <c r="S10" i="97"/>
  <c r="Q10" i="97"/>
  <c r="O10" i="97"/>
  <c r="M10" i="97"/>
  <c r="K10" i="97"/>
  <c r="I10" i="97"/>
  <c r="G10" i="97"/>
  <c r="Y30" i="96"/>
  <c r="W30" i="96"/>
  <c r="U30" i="96"/>
  <c r="S30" i="96"/>
  <c r="Q30" i="96"/>
  <c r="O30" i="96"/>
  <c r="M30" i="96"/>
  <c r="K30" i="96"/>
  <c r="I30" i="96"/>
  <c r="G30" i="96"/>
  <c r="Y28" i="96"/>
  <c r="W28" i="96"/>
  <c r="U28" i="96"/>
  <c r="S28" i="96"/>
  <c r="Q28" i="96"/>
  <c r="O28" i="96"/>
  <c r="M28" i="96"/>
  <c r="K28" i="96"/>
  <c r="I28" i="96"/>
  <c r="G28" i="96"/>
  <c r="Y27" i="96"/>
  <c r="W27" i="96"/>
  <c r="U27" i="96"/>
  <c r="S27" i="96"/>
  <c r="Q27" i="96"/>
  <c r="O27" i="96"/>
  <c r="M27" i="96"/>
  <c r="K27" i="96"/>
  <c r="I27" i="96"/>
  <c r="G27" i="96"/>
  <c r="Y26" i="96"/>
  <c r="W26" i="96"/>
  <c r="U26" i="96"/>
  <c r="S26" i="96"/>
  <c r="Q26" i="96"/>
  <c r="O26" i="96"/>
  <c r="M26" i="96"/>
  <c r="K26" i="96"/>
  <c r="I26" i="96"/>
  <c r="G26" i="96"/>
  <c r="Y25" i="96"/>
  <c r="W25" i="96"/>
  <c r="U25" i="96"/>
  <c r="S25" i="96"/>
  <c r="Q25" i="96"/>
  <c r="O25" i="96"/>
  <c r="M25" i="96"/>
  <c r="K25" i="96"/>
  <c r="I25" i="96"/>
  <c r="G25" i="96"/>
  <c r="Y24" i="96"/>
  <c r="W24" i="96"/>
  <c r="U24" i="96"/>
  <c r="S24" i="96"/>
  <c r="Q24" i="96"/>
  <c r="O24" i="96"/>
  <c r="M24" i="96"/>
  <c r="K24" i="96"/>
  <c r="I24" i="96"/>
  <c r="G24" i="96"/>
  <c r="Y23" i="96"/>
  <c r="W23" i="96"/>
  <c r="U23" i="96"/>
  <c r="S23" i="96"/>
  <c r="Q23" i="96"/>
  <c r="O23" i="96"/>
  <c r="M23" i="96"/>
  <c r="K23" i="96"/>
  <c r="I23" i="96"/>
  <c r="G23" i="96"/>
  <c r="Y22" i="96"/>
  <c r="W22" i="96"/>
  <c r="U22" i="96"/>
  <c r="S22" i="96"/>
  <c r="Q22" i="96"/>
  <c r="O22" i="96"/>
  <c r="M22" i="96"/>
  <c r="K22" i="96"/>
  <c r="I22" i="96"/>
  <c r="G22" i="96"/>
  <c r="Y21" i="96"/>
  <c r="W21" i="96"/>
  <c r="U21" i="96"/>
  <c r="S21" i="96"/>
  <c r="Q21" i="96"/>
  <c r="O21" i="96"/>
  <c r="M21" i="96"/>
  <c r="K21" i="96"/>
  <c r="I21" i="96"/>
  <c r="G21" i="96"/>
  <c r="Y20" i="96"/>
  <c r="W20" i="96"/>
  <c r="U20" i="96"/>
  <c r="S20" i="96"/>
  <c r="Q20" i="96"/>
  <c r="O20" i="96"/>
  <c r="M20" i="96"/>
  <c r="K20" i="96"/>
  <c r="I20" i="96"/>
  <c r="G20" i="96"/>
  <c r="Y19" i="96"/>
  <c r="W19" i="96"/>
  <c r="U19" i="96"/>
  <c r="S19" i="96"/>
  <c r="Q19" i="96"/>
  <c r="O19" i="96"/>
  <c r="M19" i="96"/>
  <c r="K19" i="96"/>
  <c r="I19" i="96"/>
  <c r="G19" i="96"/>
  <c r="Y18" i="96"/>
  <c r="W18" i="96"/>
  <c r="U18" i="96"/>
  <c r="S18" i="96"/>
  <c r="Q18" i="96"/>
  <c r="O18" i="96"/>
  <c r="M18" i="96"/>
  <c r="K18" i="96"/>
  <c r="I18" i="96"/>
  <c r="G18" i="96"/>
  <c r="Y17" i="96"/>
  <c r="W17" i="96"/>
  <c r="U17" i="96"/>
  <c r="S17" i="96"/>
  <c r="Q17" i="96"/>
  <c r="O17" i="96"/>
  <c r="M17" i="96"/>
  <c r="K17" i="96"/>
  <c r="I17" i="96"/>
  <c r="G17" i="96"/>
  <c r="Y16" i="96"/>
  <c r="W16" i="96"/>
  <c r="U16" i="96"/>
  <c r="S16" i="96"/>
  <c r="Q16" i="96"/>
  <c r="O16" i="96"/>
  <c r="M16" i="96"/>
  <c r="K16" i="96"/>
  <c r="I16" i="96"/>
  <c r="G16" i="96"/>
  <c r="Y15" i="96"/>
  <c r="W15" i="96"/>
  <c r="U15" i="96"/>
  <c r="S15" i="96"/>
  <c r="Q15" i="96"/>
  <c r="O15" i="96"/>
  <c r="M15" i="96"/>
  <c r="K15" i="96"/>
  <c r="I15" i="96"/>
  <c r="G15" i="96"/>
  <c r="Y14" i="96"/>
  <c r="W14" i="96"/>
  <c r="U14" i="96"/>
  <c r="S14" i="96"/>
  <c r="Q14" i="96"/>
  <c r="O14" i="96"/>
  <c r="M14" i="96"/>
  <c r="K14" i="96"/>
  <c r="I14" i="96"/>
  <c r="G14" i="96"/>
  <c r="Y13" i="96"/>
  <c r="W13" i="96"/>
  <c r="U13" i="96"/>
  <c r="S13" i="96"/>
  <c r="Q13" i="96"/>
  <c r="O13" i="96"/>
  <c r="M13" i="96"/>
  <c r="K13" i="96"/>
  <c r="I13" i="96"/>
  <c r="G13" i="96"/>
  <c r="Y12" i="96"/>
  <c r="W12" i="96"/>
  <c r="U12" i="96"/>
  <c r="S12" i="96"/>
  <c r="Q12" i="96"/>
  <c r="O12" i="96"/>
  <c r="M12" i="96"/>
  <c r="K12" i="96"/>
  <c r="I12" i="96"/>
  <c r="G12" i="96"/>
  <c r="Y11" i="96"/>
  <c r="W11" i="96"/>
  <c r="U11" i="96"/>
  <c r="S11" i="96"/>
  <c r="Q11" i="96"/>
  <c r="O11" i="96"/>
  <c r="M11" i="96"/>
  <c r="K11" i="96"/>
  <c r="I11" i="96"/>
  <c r="G11" i="96"/>
  <c r="Y10" i="96"/>
  <c r="W10" i="96"/>
  <c r="U10" i="96"/>
  <c r="S10" i="96"/>
  <c r="Q10" i="96"/>
  <c r="O10" i="96"/>
  <c r="M10" i="96"/>
  <c r="K10" i="96"/>
  <c r="I10" i="96"/>
  <c r="G10" i="96"/>
  <c r="Y30" i="95"/>
  <c r="W30" i="95"/>
  <c r="U30" i="95"/>
  <c r="S30" i="95"/>
  <c r="Q30" i="95"/>
  <c r="O30" i="95"/>
  <c r="M30" i="95"/>
  <c r="K30" i="95"/>
  <c r="I30" i="95"/>
  <c r="G30" i="95"/>
  <c r="Y28" i="95"/>
  <c r="W28" i="95"/>
  <c r="U28" i="95"/>
  <c r="S28" i="95"/>
  <c r="Q28" i="95"/>
  <c r="O28" i="95"/>
  <c r="M28" i="95"/>
  <c r="K28" i="95"/>
  <c r="I28" i="95"/>
  <c r="G28" i="95"/>
  <c r="Y27" i="95"/>
  <c r="W27" i="95"/>
  <c r="U27" i="95"/>
  <c r="S27" i="95"/>
  <c r="Q27" i="95"/>
  <c r="O27" i="95"/>
  <c r="M27" i="95"/>
  <c r="K27" i="95"/>
  <c r="I27" i="95"/>
  <c r="G27" i="95"/>
  <c r="Y26" i="95"/>
  <c r="W26" i="95"/>
  <c r="U26" i="95"/>
  <c r="S26" i="95"/>
  <c r="Q26" i="95"/>
  <c r="O26" i="95"/>
  <c r="M26" i="95"/>
  <c r="K26" i="95"/>
  <c r="I26" i="95"/>
  <c r="G26" i="95"/>
  <c r="Y25" i="95"/>
  <c r="W25" i="95"/>
  <c r="U25" i="95"/>
  <c r="S25" i="95"/>
  <c r="Q25" i="95"/>
  <c r="O25" i="95"/>
  <c r="M25" i="95"/>
  <c r="K25" i="95"/>
  <c r="I25" i="95"/>
  <c r="G25" i="95"/>
  <c r="Y24" i="95"/>
  <c r="W24" i="95"/>
  <c r="U24" i="95"/>
  <c r="S24" i="95"/>
  <c r="Q24" i="95"/>
  <c r="O24" i="95"/>
  <c r="M24" i="95"/>
  <c r="K24" i="95"/>
  <c r="I24" i="95"/>
  <c r="G24" i="95"/>
  <c r="Y23" i="95"/>
  <c r="W23" i="95"/>
  <c r="U23" i="95"/>
  <c r="S23" i="95"/>
  <c r="Q23" i="95"/>
  <c r="O23" i="95"/>
  <c r="M23" i="95"/>
  <c r="K23" i="95"/>
  <c r="I23" i="95"/>
  <c r="G23" i="95"/>
  <c r="Y22" i="95"/>
  <c r="W22" i="95"/>
  <c r="U22" i="95"/>
  <c r="S22" i="95"/>
  <c r="Q22" i="95"/>
  <c r="O22" i="95"/>
  <c r="M22" i="95"/>
  <c r="K22" i="95"/>
  <c r="I22" i="95"/>
  <c r="G22" i="95"/>
  <c r="Y21" i="95"/>
  <c r="W21" i="95"/>
  <c r="U21" i="95"/>
  <c r="S21" i="95"/>
  <c r="Q21" i="95"/>
  <c r="O21" i="95"/>
  <c r="M21" i="95"/>
  <c r="K21" i="95"/>
  <c r="I21" i="95"/>
  <c r="G21" i="95"/>
  <c r="Y20" i="95"/>
  <c r="W20" i="95"/>
  <c r="U20" i="95"/>
  <c r="S20" i="95"/>
  <c r="Q20" i="95"/>
  <c r="O20" i="95"/>
  <c r="M20" i="95"/>
  <c r="K20" i="95"/>
  <c r="I20" i="95"/>
  <c r="G20" i="95"/>
  <c r="Y19" i="95"/>
  <c r="W19" i="95"/>
  <c r="U19" i="95"/>
  <c r="S19" i="95"/>
  <c r="Q19" i="95"/>
  <c r="O19" i="95"/>
  <c r="M19" i="95"/>
  <c r="K19" i="95"/>
  <c r="I19" i="95"/>
  <c r="G19" i="95"/>
  <c r="Y18" i="95"/>
  <c r="W18" i="95"/>
  <c r="U18" i="95"/>
  <c r="S18" i="95"/>
  <c r="Q18" i="95"/>
  <c r="O18" i="95"/>
  <c r="M18" i="95"/>
  <c r="K18" i="95"/>
  <c r="I18" i="95"/>
  <c r="G18" i="95"/>
  <c r="Y17" i="95"/>
  <c r="W17" i="95"/>
  <c r="U17" i="95"/>
  <c r="S17" i="95"/>
  <c r="Q17" i="95"/>
  <c r="O17" i="95"/>
  <c r="M17" i="95"/>
  <c r="K17" i="95"/>
  <c r="I17" i="95"/>
  <c r="G17" i="95"/>
  <c r="Y16" i="95"/>
  <c r="W16" i="95"/>
  <c r="U16" i="95"/>
  <c r="S16" i="95"/>
  <c r="Q16" i="95"/>
  <c r="O16" i="95"/>
  <c r="M16" i="95"/>
  <c r="K16" i="95"/>
  <c r="I16" i="95"/>
  <c r="G16" i="95"/>
  <c r="Y15" i="95"/>
  <c r="W15" i="95"/>
  <c r="U15" i="95"/>
  <c r="S15" i="95"/>
  <c r="Q15" i="95"/>
  <c r="O15" i="95"/>
  <c r="M15" i="95"/>
  <c r="K15" i="95"/>
  <c r="I15" i="95"/>
  <c r="G15" i="95"/>
  <c r="Y14" i="95"/>
  <c r="W14" i="95"/>
  <c r="U14" i="95"/>
  <c r="S14" i="95"/>
  <c r="Q14" i="95"/>
  <c r="O14" i="95"/>
  <c r="M14" i="95"/>
  <c r="K14" i="95"/>
  <c r="I14" i="95"/>
  <c r="G14" i="95"/>
  <c r="Y13" i="95"/>
  <c r="W13" i="95"/>
  <c r="U13" i="95"/>
  <c r="S13" i="95"/>
  <c r="Q13" i="95"/>
  <c r="O13" i="95"/>
  <c r="M13" i="95"/>
  <c r="K13" i="95"/>
  <c r="I13" i="95"/>
  <c r="G13" i="95"/>
  <c r="Y12" i="95"/>
  <c r="W12" i="95"/>
  <c r="U12" i="95"/>
  <c r="S12" i="95"/>
  <c r="Q12" i="95"/>
  <c r="O12" i="95"/>
  <c r="M12" i="95"/>
  <c r="K12" i="95"/>
  <c r="I12" i="95"/>
  <c r="G12" i="95"/>
  <c r="Y11" i="95"/>
  <c r="W11" i="95"/>
  <c r="U11" i="95"/>
  <c r="S11" i="95"/>
  <c r="Q11" i="95"/>
  <c r="O11" i="95"/>
  <c r="M11" i="95"/>
  <c r="K11" i="95"/>
  <c r="I11" i="95"/>
  <c r="G11" i="95"/>
  <c r="Y10" i="95"/>
  <c r="W10" i="95"/>
  <c r="U10" i="95"/>
  <c r="S10" i="95"/>
  <c r="Q10" i="95"/>
  <c r="O10" i="95"/>
  <c r="M10" i="95"/>
  <c r="K10" i="95"/>
  <c r="I10" i="95"/>
  <c r="G10" i="95"/>
  <c r="Y30" i="94"/>
  <c r="W30" i="94"/>
  <c r="U30" i="94"/>
  <c r="S30" i="94"/>
  <c r="Q30" i="94"/>
  <c r="O30" i="94"/>
  <c r="M30" i="94"/>
  <c r="K30" i="94"/>
  <c r="I30" i="94"/>
  <c r="G30" i="94"/>
  <c r="Y28" i="94"/>
  <c r="W28" i="94"/>
  <c r="U28" i="94"/>
  <c r="S28" i="94"/>
  <c r="Q28" i="94"/>
  <c r="O28" i="94"/>
  <c r="M28" i="94"/>
  <c r="K28" i="94"/>
  <c r="I28" i="94"/>
  <c r="G28" i="94"/>
  <c r="Y27" i="94"/>
  <c r="W27" i="94"/>
  <c r="U27" i="94"/>
  <c r="S27" i="94"/>
  <c r="Q27" i="94"/>
  <c r="O27" i="94"/>
  <c r="M27" i="94"/>
  <c r="K27" i="94"/>
  <c r="I27" i="94"/>
  <c r="G27" i="94"/>
  <c r="Y26" i="94"/>
  <c r="W26" i="94"/>
  <c r="U26" i="94"/>
  <c r="S26" i="94"/>
  <c r="Q26" i="94"/>
  <c r="O26" i="94"/>
  <c r="M26" i="94"/>
  <c r="K26" i="94"/>
  <c r="I26" i="94"/>
  <c r="G26" i="94"/>
  <c r="Y25" i="94"/>
  <c r="W25" i="94"/>
  <c r="U25" i="94"/>
  <c r="S25" i="94"/>
  <c r="Q25" i="94"/>
  <c r="O25" i="94"/>
  <c r="M25" i="94"/>
  <c r="K25" i="94"/>
  <c r="I25" i="94"/>
  <c r="G25" i="94"/>
  <c r="Y24" i="94"/>
  <c r="W24" i="94"/>
  <c r="U24" i="94"/>
  <c r="S24" i="94"/>
  <c r="Q24" i="94"/>
  <c r="O24" i="94"/>
  <c r="M24" i="94"/>
  <c r="K24" i="94"/>
  <c r="I24" i="94"/>
  <c r="G24" i="94"/>
  <c r="Y23" i="94"/>
  <c r="W23" i="94"/>
  <c r="U23" i="94"/>
  <c r="S23" i="94"/>
  <c r="Q23" i="94"/>
  <c r="O23" i="94"/>
  <c r="M23" i="94"/>
  <c r="K23" i="94"/>
  <c r="I23" i="94"/>
  <c r="G23" i="94"/>
  <c r="Y22" i="94"/>
  <c r="W22" i="94"/>
  <c r="U22" i="94"/>
  <c r="S22" i="94"/>
  <c r="Q22" i="94"/>
  <c r="O22" i="94"/>
  <c r="M22" i="94"/>
  <c r="K22" i="94"/>
  <c r="I22" i="94"/>
  <c r="G22" i="94"/>
  <c r="Y21" i="94"/>
  <c r="W21" i="94"/>
  <c r="U21" i="94"/>
  <c r="S21" i="94"/>
  <c r="Q21" i="94"/>
  <c r="O21" i="94"/>
  <c r="M21" i="94"/>
  <c r="K21" i="94"/>
  <c r="I21" i="94"/>
  <c r="G21" i="94"/>
  <c r="Y20" i="94"/>
  <c r="W20" i="94"/>
  <c r="U20" i="94"/>
  <c r="S20" i="94"/>
  <c r="Q20" i="94"/>
  <c r="O20" i="94"/>
  <c r="M20" i="94"/>
  <c r="K20" i="94"/>
  <c r="I20" i="94"/>
  <c r="G20" i="94"/>
  <c r="Y19" i="94"/>
  <c r="W19" i="94"/>
  <c r="U19" i="94"/>
  <c r="S19" i="94"/>
  <c r="Q19" i="94"/>
  <c r="O19" i="94"/>
  <c r="M19" i="94"/>
  <c r="K19" i="94"/>
  <c r="I19" i="94"/>
  <c r="G19" i="94"/>
  <c r="Y18" i="94"/>
  <c r="W18" i="94"/>
  <c r="U18" i="94"/>
  <c r="S18" i="94"/>
  <c r="Q18" i="94"/>
  <c r="O18" i="94"/>
  <c r="M18" i="94"/>
  <c r="K18" i="94"/>
  <c r="I18" i="94"/>
  <c r="G18" i="94"/>
  <c r="Y17" i="94"/>
  <c r="W17" i="94"/>
  <c r="U17" i="94"/>
  <c r="S17" i="94"/>
  <c r="Q17" i="94"/>
  <c r="O17" i="94"/>
  <c r="M17" i="94"/>
  <c r="K17" i="94"/>
  <c r="I17" i="94"/>
  <c r="G17" i="94"/>
  <c r="Y16" i="94"/>
  <c r="W16" i="94"/>
  <c r="U16" i="94"/>
  <c r="S16" i="94"/>
  <c r="Q16" i="94"/>
  <c r="O16" i="94"/>
  <c r="M16" i="94"/>
  <c r="K16" i="94"/>
  <c r="I16" i="94"/>
  <c r="G16" i="94"/>
  <c r="Y15" i="94"/>
  <c r="W15" i="94"/>
  <c r="U15" i="94"/>
  <c r="S15" i="94"/>
  <c r="Q15" i="94"/>
  <c r="O15" i="94"/>
  <c r="M15" i="94"/>
  <c r="K15" i="94"/>
  <c r="I15" i="94"/>
  <c r="G15" i="94"/>
  <c r="Y14" i="94"/>
  <c r="W14" i="94"/>
  <c r="U14" i="94"/>
  <c r="S14" i="94"/>
  <c r="Q14" i="94"/>
  <c r="O14" i="94"/>
  <c r="M14" i="94"/>
  <c r="K14" i="94"/>
  <c r="I14" i="94"/>
  <c r="G14" i="94"/>
  <c r="Y13" i="94"/>
  <c r="W13" i="94"/>
  <c r="U13" i="94"/>
  <c r="S13" i="94"/>
  <c r="Q13" i="94"/>
  <c r="O13" i="94"/>
  <c r="M13" i="94"/>
  <c r="K13" i="94"/>
  <c r="I13" i="94"/>
  <c r="G13" i="94"/>
  <c r="Y12" i="94"/>
  <c r="W12" i="94"/>
  <c r="U12" i="94"/>
  <c r="S12" i="94"/>
  <c r="Q12" i="94"/>
  <c r="O12" i="94"/>
  <c r="M12" i="94"/>
  <c r="K12" i="94"/>
  <c r="I12" i="94"/>
  <c r="G12" i="94"/>
  <c r="Y11" i="94"/>
  <c r="W11" i="94"/>
  <c r="U11" i="94"/>
  <c r="S11" i="94"/>
  <c r="Q11" i="94"/>
  <c r="O11" i="94"/>
  <c r="M11" i="94"/>
  <c r="K11" i="94"/>
  <c r="I11" i="94"/>
  <c r="G11" i="94"/>
  <c r="Y10" i="94"/>
  <c r="W10" i="94"/>
  <c r="U10" i="94"/>
  <c r="S10" i="94"/>
  <c r="Q10" i="94"/>
  <c r="O10" i="94"/>
  <c r="M10" i="94"/>
  <c r="K10" i="94"/>
  <c r="I10" i="94"/>
  <c r="G10" i="94"/>
  <c r="Q31" i="93"/>
  <c r="P31" i="93"/>
  <c r="O31" i="93"/>
  <c r="N31" i="93"/>
  <c r="M31" i="93"/>
  <c r="L31" i="93"/>
  <c r="I31" i="93"/>
  <c r="J31" i="93" s="1"/>
  <c r="F31" i="93"/>
  <c r="G31" i="93" s="1"/>
  <c r="D31" i="93"/>
  <c r="O29" i="93"/>
  <c r="M29" i="93"/>
  <c r="J29" i="93"/>
  <c r="I29" i="93"/>
  <c r="Q29" i="93" s="1"/>
  <c r="G29" i="93"/>
  <c r="F29" i="93"/>
  <c r="I28" i="93"/>
  <c r="F28" i="93" s="1"/>
  <c r="G28" i="93" s="1"/>
  <c r="O27" i="93"/>
  <c r="I27" i="93"/>
  <c r="Q27" i="93" s="1"/>
  <c r="Q26" i="93"/>
  <c r="O26" i="93"/>
  <c r="M26" i="93"/>
  <c r="I26" i="93"/>
  <c r="J26" i="93" s="1"/>
  <c r="F26" i="93"/>
  <c r="G26" i="93" s="1"/>
  <c r="O25" i="93"/>
  <c r="M25" i="93"/>
  <c r="J25" i="93"/>
  <c r="I25" i="93"/>
  <c r="Q25" i="93" s="1"/>
  <c r="F25" i="93"/>
  <c r="G25" i="93" s="1"/>
  <c r="M24" i="93"/>
  <c r="J24" i="93"/>
  <c r="I24" i="93"/>
  <c r="F24" i="93" s="1"/>
  <c r="G24" i="93" s="1"/>
  <c r="I23" i="93"/>
  <c r="J23" i="93" s="1"/>
  <c r="I22" i="93"/>
  <c r="F22" i="93" s="1"/>
  <c r="G22" i="93" s="1"/>
  <c r="M21" i="93"/>
  <c r="J21" i="93"/>
  <c r="I21" i="93"/>
  <c r="Q21" i="93" s="1"/>
  <c r="F21" i="93"/>
  <c r="G21" i="93" s="1"/>
  <c r="Q20" i="93"/>
  <c r="I20" i="93"/>
  <c r="O20" i="93" s="1"/>
  <c r="F20" i="93"/>
  <c r="G20" i="93" s="1"/>
  <c r="Q19" i="93"/>
  <c r="O19" i="93"/>
  <c r="I19" i="93"/>
  <c r="M19" i="93" s="1"/>
  <c r="Q18" i="93"/>
  <c r="O18" i="93"/>
  <c r="M18" i="93"/>
  <c r="I18" i="93"/>
  <c r="J18" i="93" s="1"/>
  <c r="F18" i="93"/>
  <c r="G18" i="93" s="1"/>
  <c r="Q17" i="93"/>
  <c r="O17" i="93"/>
  <c r="M17" i="93"/>
  <c r="J17" i="93"/>
  <c r="I17" i="93"/>
  <c r="F17" i="93"/>
  <c r="G17" i="93" s="1"/>
  <c r="J16" i="93"/>
  <c r="I16" i="93"/>
  <c r="M16" i="93" s="1"/>
  <c r="I15" i="93"/>
  <c r="J15" i="93" s="1"/>
  <c r="I14" i="93"/>
  <c r="F14" i="93" s="1"/>
  <c r="G14" i="93" s="1"/>
  <c r="M13" i="93"/>
  <c r="J13" i="93"/>
  <c r="I13" i="93"/>
  <c r="Q13" i="93" s="1"/>
  <c r="F13" i="93"/>
  <c r="G13" i="93" s="1"/>
  <c r="Q12" i="93"/>
  <c r="I12" i="93"/>
  <c r="O12" i="93" s="1"/>
  <c r="F12" i="93"/>
  <c r="G12" i="93" s="1"/>
  <c r="Q11" i="93"/>
  <c r="O11" i="93"/>
  <c r="I11" i="93"/>
  <c r="M11" i="93" s="1"/>
  <c r="R19" i="77"/>
  <c r="Q19" i="77"/>
  <c r="P19" i="77"/>
  <c r="O19" i="77"/>
  <c r="L19" i="77"/>
  <c r="K19" i="77"/>
  <c r="J19" i="77"/>
  <c r="I19" i="77"/>
  <c r="F19" i="77"/>
  <c r="E19" i="77"/>
  <c r="D19" i="77"/>
  <c r="C19" i="77"/>
  <c r="R20" i="73"/>
  <c r="Q20" i="73"/>
  <c r="P20" i="73"/>
  <c r="O20" i="73"/>
  <c r="L20" i="73"/>
  <c r="K20" i="73"/>
  <c r="J20" i="73"/>
  <c r="I20" i="73"/>
  <c r="F20" i="73"/>
  <c r="E20" i="73"/>
  <c r="D20" i="73"/>
  <c r="C20" i="73"/>
  <c r="C30" i="72"/>
  <c r="C28" i="72"/>
  <c r="C27" i="72"/>
  <c r="C26" i="72"/>
  <c r="C25" i="72"/>
  <c r="C24" i="72"/>
  <c r="C23" i="72"/>
  <c r="C22" i="72"/>
  <c r="C21" i="72"/>
  <c r="C20" i="72"/>
  <c r="C19" i="72"/>
  <c r="C18" i="72"/>
  <c r="C17" i="72"/>
  <c r="C16" i="72"/>
  <c r="C15" i="72"/>
  <c r="C14" i="72"/>
  <c r="C13" i="72"/>
  <c r="C12" i="72"/>
  <c r="C11" i="72"/>
  <c r="C10" i="72"/>
  <c r="C30" i="71"/>
  <c r="C28" i="71"/>
  <c r="C27" i="71"/>
  <c r="C26" i="71"/>
  <c r="C25" i="71"/>
  <c r="C24" i="71"/>
  <c r="C23" i="71"/>
  <c r="C22" i="71"/>
  <c r="C21" i="71"/>
  <c r="C20" i="71"/>
  <c r="C19" i="71"/>
  <c r="C18" i="71"/>
  <c r="C17" i="71"/>
  <c r="C16" i="71"/>
  <c r="C15" i="71"/>
  <c r="C14" i="71"/>
  <c r="C13" i="71"/>
  <c r="C12" i="71"/>
  <c r="C11" i="71"/>
  <c r="C10" i="71"/>
  <c r="AC21" i="50"/>
  <c r="I21" i="50" s="1"/>
  <c r="F21" i="50"/>
  <c r="Z19" i="50"/>
  <c r="W19" i="50"/>
  <c r="X19" i="50" s="1"/>
  <c r="T19" i="50"/>
  <c r="U19" i="50" s="1"/>
  <c r="Q19" i="50"/>
  <c r="N19" i="50"/>
  <c r="O19" i="50" s="1"/>
  <c r="K19" i="50"/>
  <c r="H19" i="50"/>
  <c r="E19" i="50"/>
  <c r="AC19" i="50" s="1"/>
  <c r="AC18" i="50"/>
  <c r="L18" i="50" s="1"/>
  <c r="U18" i="50"/>
  <c r="R18" i="50"/>
  <c r="O18" i="50"/>
  <c r="F18" i="50"/>
  <c r="AC17" i="50"/>
  <c r="R17" i="50" s="1"/>
  <c r="AA17" i="50"/>
  <c r="X17" i="50"/>
  <c r="U17" i="50"/>
  <c r="L17" i="50"/>
  <c r="F17" i="50"/>
  <c r="AC16" i="50"/>
  <c r="I16" i="50" s="1"/>
  <c r="Z15" i="50"/>
  <c r="AA15" i="50" s="1"/>
  <c r="W15" i="50"/>
  <c r="T15" i="50"/>
  <c r="Q15" i="50"/>
  <c r="N15" i="50"/>
  <c r="K15" i="50"/>
  <c r="L15" i="50" s="1"/>
  <c r="H15" i="50"/>
  <c r="E15" i="50"/>
  <c r="AC15" i="50" s="1"/>
  <c r="AC14" i="50"/>
  <c r="L14" i="50" s="1"/>
  <c r="U14" i="50"/>
  <c r="R14" i="50"/>
  <c r="O14" i="50"/>
  <c r="F14" i="50"/>
  <c r="AC13" i="50"/>
  <c r="R13" i="50" s="1"/>
  <c r="AA13" i="50"/>
  <c r="X13" i="50"/>
  <c r="U13" i="50"/>
  <c r="L13" i="50"/>
  <c r="F13" i="50"/>
  <c r="AC12" i="50"/>
  <c r="I12" i="50" s="1"/>
  <c r="AC22" i="31"/>
  <c r="AA22" i="31" s="1"/>
  <c r="X22" i="31"/>
  <c r="R22" i="31"/>
  <c r="O22" i="31"/>
  <c r="L22" i="31"/>
  <c r="I22" i="31"/>
  <c r="F22" i="31"/>
  <c r="Z20" i="31"/>
  <c r="W20" i="31"/>
  <c r="T20" i="31"/>
  <c r="Q20" i="31"/>
  <c r="N20" i="31"/>
  <c r="K20" i="31"/>
  <c r="H20" i="31"/>
  <c r="E20" i="31"/>
  <c r="AC19" i="31"/>
  <c r="R19" i="31" s="1"/>
  <c r="AA19" i="31"/>
  <c r="X19" i="31"/>
  <c r="U19" i="31"/>
  <c r="F19" i="31"/>
  <c r="AC18" i="31"/>
  <c r="I18" i="31" s="1"/>
  <c r="AC17" i="31"/>
  <c r="AA17" i="31" s="1"/>
  <c r="X17" i="31"/>
  <c r="R17" i="31"/>
  <c r="O17" i="31"/>
  <c r="L17" i="31"/>
  <c r="I17" i="31"/>
  <c r="F17" i="31"/>
  <c r="AC16" i="31"/>
  <c r="L16" i="31" s="1"/>
  <c r="X16" i="31"/>
  <c r="U16" i="31"/>
  <c r="R16" i="31"/>
  <c r="O16" i="31"/>
  <c r="F16" i="31"/>
  <c r="Z15" i="31"/>
  <c r="W15" i="31"/>
  <c r="T15" i="31"/>
  <c r="Q15" i="31"/>
  <c r="N15" i="31"/>
  <c r="K15" i="31"/>
  <c r="H15" i="31"/>
  <c r="E15" i="31"/>
  <c r="AC14" i="31"/>
  <c r="I14" i="31" s="1"/>
  <c r="F14" i="31"/>
  <c r="AC13" i="31"/>
  <c r="AA13" i="31" s="1"/>
  <c r="X13" i="31"/>
  <c r="R13" i="31"/>
  <c r="O13" i="31"/>
  <c r="L13" i="31"/>
  <c r="I13" i="31"/>
  <c r="F13" i="31"/>
  <c r="AC12" i="31"/>
  <c r="L12" i="31" s="1"/>
  <c r="X12" i="31"/>
  <c r="U12" i="31"/>
  <c r="R12" i="31"/>
  <c r="O12" i="31"/>
  <c r="F12" i="31"/>
  <c r="AC11" i="31"/>
  <c r="R11" i="31" s="1"/>
  <c r="AA11" i="31"/>
  <c r="X11" i="31"/>
  <c r="U11" i="31"/>
  <c r="F11" i="31"/>
  <c r="Y15" i="18"/>
  <c r="V15" i="18"/>
  <c r="S15" i="18"/>
  <c r="P15" i="18"/>
  <c r="M15" i="18"/>
  <c r="J15" i="18"/>
  <c r="G15" i="18"/>
  <c r="D15" i="18"/>
  <c r="AB13" i="18"/>
  <c r="Z13" i="18" s="1"/>
  <c r="W13" i="18"/>
  <c r="Q13" i="18"/>
  <c r="N13" i="18"/>
  <c r="K13" i="18"/>
  <c r="H13" i="18"/>
  <c r="E13" i="18"/>
  <c r="AB12" i="18"/>
  <c r="K12" i="18" s="1"/>
  <c r="W12" i="18"/>
  <c r="T12" i="18"/>
  <c r="Q12" i="18"/>
  <c r="N12" i="18"/>
  <c r="E12" i="18"/>
  <c r="E28" i="12"/>
  <c r="E27" i="12"/>
  <c r="E26" i="12"/>
  <c r="E25" i="12"/>
  <c r="E24" i="12"/>
  <c r="E23" i="12"/>
  <c r="E22" i="12"/>
  <c r="E21" i="12"/>
  <c r="E20" i="12"/>
  <c r="E19" i="12"/>
  <c r="E18" i="12"/>
  <c r="E17" i="12"/>
  <c r="E16" i="12"/>
  <c r="E15" i="12"/>
  <c r="E14" i="12"/>
  <c r="E13" i="12"/>
  <c r="E12" i="12"/>
  <c r="E11" i="12"/>
  <c r="E10" i="12"/>
  <c r="Y28" i="10"/>
  <c r="X28" i="10"/>
  <c r="W28" i="10"/>
  <c r="V28" i="10"/>
  <c r="U28" i="10"/>
  <c r="T28" i="10"/>
  <c r="S28" i="10"/>
  <c r="R28" i="10"/>
  <c r="Q28" i="10"/>
  <c r="P28" i="10"/>
  <c r="O28" i="10"/>
  <c r="N28" i="10"/>
  <c r="Y27" i="10"/>
  <c r="X27" i="10"/>
  <c r="W27" i="10"/>
  <c r="V27" i="10"/>
  <c r="U27" i="10"/>
  <c r="T27" i="10"/>
  <c r="S27" i="10"/>
  <c r="R27" i="10"/>
  <c r="Q27" i="10"/>
  <c r="P27" i="10"/>
  <c r="O27" i="10"/>
  <c r="N27" i="10"/>
  <c r="Y26" i="10"/>
  <c r="X26" i="10"/>
  <c r="W26" i="10"/>
  <c r="V26" i="10"/>
  <c r="U26" i="10"/>
  <c r="T26" i="10"/>
  <c r="S26" i="10"/>
  <c r="R26" i="10"/>
  <c r="Q26" i="10"/>
  <c r="P26" i="10"/>
  <c r="O26" i="10"/>
  <c r="N26" i="10"/>
  <c r="Y25" i="10"/>
  <c r="X25" i="10"/>
  <c r="W25" i="10"/>
  <c r="V25" i="10"/>
  <c r="U25" i="10"/>
  <c r="T25" i="10"/>
  <c r="S25" i="10"/>
  <c r="R25" i="10"/>
  <c r="Q25" i="10"/>
  <c r="P25" i="10"/>
  <c r="O25" i="10"/>
  <c r="N25" i="10"/>
  <c r="Y24" i="10"/>
  <c r="X24" i="10"/>
  <c r="W24" i="10"/>
  <c r="V24" i="10"/>
  <c r="U24" i="10"/>
  <c r="T24" i="10"/>
  <c r="S24" i="10"/>
  <c r="R24" i="10"/>
  <c r="Q24" i="10"/>
  <c r="P24" i="10"/>
  <c r="O24" i="10"/>
  <c r="N24" i="10"/>
  <c r="Y23" i="10"/>
  <c r="X23" i="10"/>
  <c r="W23" i="10"/>
  <c r="V23" i="10"/>
  <c r="U23" i="10"/>
  <c r="T23" i="10"/>
  <c r="S23" i="10"/>
  <c r="R23" i="10"/>
  <c r="Q23" i="10"/>
  <c r="P23" i="10"/>
  <c r="O23" i="10"/>
  <c r="N23" i="10"/>
  <c r="Y22" i="10"/>
  <c r="X22" i="10"/>
  <c r="W22" i="10"/>
  <c r="V22" i="10"/>
  <c r="U22" i="10"/>
  <c r="T22" i="10"/>
  <c r="S22" i="10"/>
  <c r="R22" i="10"/>
  <c r="Q22" i="10"/>
  <c r="P22" i="10"/>
  <c r="O22" i="10"/>
  <c r="N22" i="10"/>
  <c r="Y21" i="10"/>
  <c r="X21" i="10"/>
  <c r="W21" i="10"/>
  <c r="V21" i="10"/>
  <c r="U21" i="10"/>
  <c r="T21" i="10"/>
  <c r="S21" i="10"/>
  <c r="R21" i="10"/>
  <c r="Q21" i="10"/>
  <c r="P21" i="10"/>
  <c r="O21" i="10"/>
  <c r="N21" i="10"/>
  <c r="Y20" i="10"/>
  <c r="X20" i="10"/>
  <c r="W20" i="10"/>
  <c r="V20" i="10"/>
  <c r="U20" i="10"/>
  <c r="T20" i="10"/>
  <c r="S20" i="10"/>
  <c r="R20" i="10"/>
  <c r="Q20" i="10"/>
  <c r="P20" i="10"/>
  <c r="O20" i="10"/>
  <c r="N20" i="10"/>
  <c r="Y19" i="10"/>
  <c r="X19" i="10"/>
  <c r="W19" i="10"/>
  <c r="V19" i="10"/>
  <c r="U19" i="10"/>
  <c r="T19" i="10"/>
  <c r="S19" i="10"/>
  <c r="R19" i="10"/>
  <c r="Q19" i="10"/>
  <c r="P19" i="10"/>
  <c r="O19" i="10"/>
  <c r="N19" i="10"/>
  <c r="Y18" i="10"/>
  <c r="X18" i="10"/>
  <c r="W18" i="10"/>
  <c r="V18" i="10"/>
  <c r="U18" i="10"/>
  <c r="T18" i="10"/>
  <c r="S18" i="10"/>
  <c r="R18" i="10"/>
  <c r="Q18" i="10"/>
  <c r="P18" i="10"/>
  <c r="O18" i="10"/>
  <c r="N18" i="10"/>
  <c r="Y17" i="10"/>
  <c r="X17" i="10"/>
  <c r="W17" i="10"/>
  <c r="V17" i="10"/>
  <c r="U17" i="10"/>
  <c r="T17" i="10"/>
  <c r="S17" i="10"/>
  <c r="R17" i="10"/>
  <c r="Q17" i="10"/>
  <c r="P17" i="10"/>
  <c r="O17" i="10"/>
  <c r="N17" i="10"/>
  <c r="Y16" i="10"/>
  <c r="X16" i="10"/>
  <c r="W16" i="10"/>
  <c r="V16" i="10"/>
  <c r="U16" i="10"/>
  <c r="T16" i="10"/>
  <c r="S16" i="10"/>
  <c r="R16" i="10"/>
  <c r="Q16" i="10"/>
  <c r="P16" i="10"/>
  <c r="O16" i="10"/>
  <c r="N16" i="10"/>
  <c r="Y15" i="10"/>
  <c r="X15" i="10"/>
  <c r="W15" i="10"/>
  <c r="V15" i="10"/>
  <c r="U15" i="10"/>
  <c r="T15" i="10"/>
  <c r="S15" i="10"/>
  <c r="R15" i="10"/>
  <c r="Q15" i="10"/>
  <c r="P15" i="10"/>
  <c r="O15" i="10"/>
  <c r="N15" i="10"/>
  <c r="Y14" i="10"/>
  <c r="X14" i="10"/>
  <c r="W14" i="10"/>
  <c r="V14" i="10"/>
  <c r="U14" i="10"/>
  <c r="T14" i="10"/>
  <c r="S14" i="10"/>
  <c r="R14" i="10"/>
  <c r="Q14" i="10"/>
  <c r="P14" i="10"/>
  <c r="O14" i="10"/>
  <c r="N14" i="10"/>
  <c r="Y13" i="10"/>
  <c r="X13" i="10"/>
  <c r="W13" i="10"/>
  <c r="V13" i="10"/>
  <c r="U13" i="10"/>
  <c r="T13" i="10"/>
  <c r="S13" i="10"/>
  <c r="R13" i="10"/>
  <c r="Q13" i="10"/>
  <c r="P13" i="10"/>
  <c r="O13" i="10"/>
  <c r="N13" i="10"/>
  <c r="Y12" i="10"/>
  <c r="X12" i="10"/>
  <c r="W12" i="10"/>
  <c r="V12" i="10"/>
  <c r="U12" i="10"/>
  <c r="T12" i="10"/>
  <c r="S12" i="10"/>
  <c r="R12" i="10"/>
  <c r="Q12" i="10"/>
  <c r="P12" i="10"/>
  <c r="O12" i="10"/>
  <c r="N12" i="10"/>
  <c r="Y11" i="10"/>
  <c r="X11" i="10"/>
  <c r="W11" i="10"/>
  <c r="V11" i="10"/>
  <c r="U11" i="10"/>
  <c r="T11" i="10"/>
  <c r="S11" i="10"/>
  <c r="R11" i="10"/>
  <c r="Q11" i="10"/>
  <c r="P11" i="10"/>
  <c r="O11" i="10"/>
  <c r="N11" i="10"/>
  <c r="Y10" i="10"/>
  <c r="X10" i="10"/>
  <c r="W10" i="10"/>
  <c r="V10" i="10"/>
  <c r="U10" i="10"/>
  <c r="T10" i="10"/>
  <c r="S10" i="10"/>
  <c r="R10" i="10"/>
  <c r="Q10" i="10"/>
  <c r="P10" i="10"/>
  <c r="O10" i="10"/>
  <c r="N10" i="10"/>
  <c r="Y9" i="10"/>
  <c r="X9" i="10"/>
  <c r="W9" i="10"/>
  <c r="V9" i="10"/>
  <c r="U9" i="10"/>
  <c r="T9" i="10"/>
  <c r="S9" i="10"/>
  <c r="R9" i="10"/>
  <c r="Q9" i="10"/>
  <c r="P9" i="10"/>
  <c r="O9" i="10"/>
  <c r="N9" i="10"/>
  <c r="Y28" i="9"/>
  <c r="X28" i="9"/>
  <c r="W28" i="9"/>
  <c r="V28" i="9"/>
  <c r="U28" i="9"/>
  <c r="T28" i="9"/>
  <c r="S28" i="9"/>
  <c r="R28" i="9"/>
  <c r="Q28" i="9"/>
  <c r="P28" i="9"/>
  <c r="O28" i="9"/>
  <c r="N28" i="9"/>
  <c r="Y27" i="9"/>
  <c r="X27" i="9"/>
  <c r="W27" i="9"/>
  <c r="V27" i="9"/>
  <c r="U27" i="9"/>
  <c r="T27" i="9"/>
  <c r="S27" i="9"/>
  <c r="R27" i="9"/>
  <c r="Q27" i="9"/>
  <c r="P27" i="9"/>
  <c r="O27" i="9"/>
  <c r="N27" i="9"/>
  <c r="Y26" i="9"/>
  <c r="X26" i="9"/>
  <c r="W26" i="9"/>
  <c r="V26" i="9"/>
  <c r="U26" i="9"/>
  <c r="T26" i="9"/>
  <c r="S26" i="9"/>
  <c r="R26" i="9"/>
  <c r="Q26" i="9"/>
  <c r="P26" i="9"/>
  <c r="O26" i="9"/>
  <c r="N26" i="9"/>
  <c r="Y25" i="9"/>
  <c r="X25" i="9"/>
  <c r="W25" i="9"/>
  <c r="V25" i="9"/>
  <c r="U25" i="9"/>
  <c r="T25" i="9"/>
  <c r="S25" i="9"/>
  <c r="R25" i="9"/>
  <c r="Q25" i="9"/>
  <c r="P25" i="9"/>
  <c r="O25" i="9"/>
  <c r="N25" i="9"/>
  <c r="Y24" i="9"/>
  <c r="X24" i="9"/>
  <c r="W24" i="9"/>
  <c r="V24" i="9"/>
  <c r="U24" i="9"/>
  <c r="T24" i="9"/>
  <c r="S24" i="9"/>
  <c r="R24" i="9"/>
  <c r="Q24" i="9"/>
  <c r="P24" i="9"/>
  <c r="O24" i="9"/>
  <c r="N24" i="9"/>
  <c r="Y23" i="9"/>
  <c r="X23" i="9"/>
  <c r="W23" i="9"/>
  <c r="V23" i="9"/>
  <c r="U23" i="9"/>
  <c r="T23" i="9"/>
  <c r="S23" i="9"/>
  <c r="R23" i="9"/>
  <c r="Q23" i="9"/>
  <c r="P23" i="9"/>
  <c r="O23" i="9"/>
  <c r="N23" i="9"/>
  <c r="Y22" i="9"/>
  <c r="X22" i="9"/>
  <c r="W22" i="9"/>
  <c r="V22" i="9"/>
  <c r="U22" i="9"/>
  <c r="T22" i="9"/>
  <c r="S22" i="9"/>
  <c r="R22" i="9"/>
  <c r="Q22" i="9"/>
  <c r="P22" i="9"/>
  <c r="O22" i="9"/>
  <c r="N22" i="9"/>
  <c r="Y21" i="9"/>
  <c r="X21" i="9"/>
  <c r="W21" i="9"/>
  <c r="V21" i="9"/>
  <c r="U21" i="9"/>
  <c r="T21" i="9"/>
  <c r="S21" i="9"/>
  <c r="R21" i="9"/>
  <c r="Q21" i="9"/>
  <c r="P21" i="9"/>
  <c r="O21" i="9"/>
  <c r="N21" i="9"/>
  <c r="Y20" i="9"/>
  <c r="X20" i="9"/>
  <c r="W20" i="9"/>
  <c r="V20" i="9"/>
  <c r="U20" i="9"/>
  <c r="T20" i="9"/>
  <c r="S20" i="9"/>
  <c r="R20" i="9"/>
  <c r="Q20" i="9"/>
  <c r="P20" i="9"/>
  <c r="O20" i="9"/>
  <c r="N20" i="9"/>
  <c r="Y19" i="9"/>
  <c r="X19" i="9"/>
  <c r="W19" i="9"/>
  <c r="V19" i="9"/>
  <c r="U19" i="9"/>
  <c r="T19" i="9"/>
  <c r="S19" i="9"/>
  <c r="R19" i="9"/>
  <c r="Q19" i="9"/>
  <c r="P19" i="9"/>
  <c r="O19" i="9"/>
  <c r="N19" i="9"/>
  <c r="Y18" i="9"/>
  <c r="X18" i="9"/>
  <c r="W18" i="9"/>
  <c r="V18" i="9"/>
  <c r="U18" i="9"/>
  <c r="T18" i="9"/>
  <c r="S18" i="9"/>
  <c r="R18" i="9"/>
  <c r="Q18" i="9"/>
  <c r="P18" i="9"/>
  <c r="O18" i="9"/>
  <c r="N18" i="9"/>
  <c r="Y17" i="9"/>
  <c r="X17" i="9"/>
  <c r="W17" i="9"/>
  <c r="V17" i="9"/>
  <c r="U17" i="9"/>
  <c r="T17" i="9"/>
  <c r="S17" i="9"/>
  <c r="R17" i="9"/>
  <c r="Q17" i="9"/>
  <c r="P17" i="9"/>
  <c r="O17" i="9"/>
  <c r="N17" i="9"/>
  <c r="Y16" i="9"/>
  <c r="X16" i="9"/>
  <c r="W16" i="9"/>
  <c r="V16" i="9"/>
  <c r="U16" i="9"/>
  <c r="T16" i="9"/>
  <c r="S16" i="9"/>
  <c r="R16" i="9"/>
  <c r="Q16" i="9"/>
  <c r="P16" i="9"/>
  <c r="O16" i="9"/>
  <c r="N16" i="9"/>
  <c r="Y15" i="9"/>
  <c r="X15" i="9"/>
  <c r="W15" i="9"/>
  <c r="V15" i="9"/>
  <c r="U15" i="9"/>
  <c r="T15" i="9"/>
  <c r="S15" i="9"/>
  <c r="R15" i="9"/>
  <c r="Q15" i="9"/>
  <c r="P15" i="9"/>
  <c r="O15" i="9"/>
  <c r="N15" i="9"/>
  <c r="Y14" i="9"/>
  <c r="X14" i="9"/>
  <c r="W14" i="9"/>
  <c r="V14" i="9"/>
  <c r="U14" i="9"/>
  <c r="T14" i="9"/>
  <c r="S14" i="9"/>
  <c r="R14" i="9"/>
  <c r="Q14" i="9"/>
  <c r="P14" i="9"/>
  <c r="O14" i="9"/>
  <c r="N14" i="9"/>
  <c r="Y13" i="9"/>
  <c r="X13" i="9"/>
  <c r="W13" i="9"/>
  <c r="V13" i="9"/>
  <c r="U13" i="9"/>
  <c r="T13" i="9"/>
  <c r="S13" i="9"/>
  <c r="R13" i="9"/>
  <c r="Q13" i="9"/>
  <c r="P13" i="9"/>
  <c r="O13" i="9"/>
  <c r="N13" i="9"/>
  <c r="Y12" i="9"/>
  <c r="X12" i="9"/>
  <c r="W12" i="9"/>
  <c r="V12" i="9"/>
  <c r="U12" i="9"/>
  <c r="T12" i="9"/>
  <c r="S12" i="9"/>
  <c r="R12" i="9"/>
  <c r="Q12" i="9"/>
  <c r="P12" i="9"/>
  <c r="O12" i="9"/>
  <c r="N12" i="9"/>
  <c r="Y11" i="9"/>
  <c r="X11" i="9"/>
  <c r="W11" i="9"/>
  <c r="V11" i="9"/>
  <c r="U11" i="9"/>
  <c r="T11" i="9"/>
  <c r="S11" i="9"/>
  <c r="R11" i="9"/>
  <c r="Q11" i="9"/>
  <c r="P11" i="9"/>
  <c r="O11" i="9"/>
  <c r="N11" i="9"/>
  <c r="Y10" i="9"/>
  <c r="X10" i="9"/>
  <c r="W10" i="9"/>
  <c r="V10" i="9"/>
  <c r="U10" i="9"/>
  <c r="T10" i="9"/>
  <c r="S10" i="9"/>
  <c r="R10" i="9"/>
  <c r="Q10" i="9"/>
  <c r="P10" i="9"/>
  <c r="O10" i="9"/>
  <c r="N10" i="9"/>
  <c r="Y9" i="9"/>
  <c r="X9" i="9"/>
  <c r="W9" i="9"/>
  <c r="V9" i="9"/>
  <c r="U9" i="9"/>
  <c r="T9" i="9"/>
  <c r="S9" i="9"/>
  <c r="R9" i="9"/>
  <c r="Q9" i="9"/>
  <c r="P9" i="9"/>
  <c r="O9" i="9"/>
  <c r="N9" i="9"/>
  <c r="Y28" i="8"/>
  <c r="X28" i="8"/>
  <c r="W28" i="8"/>
  <c r="V28" i="8"/>
  <c r="U28" i="8"/>
  <c r="T28" i="8"/>
  <c r="S28" i="8"/>
  <c r="R28" i="8"/>
  <c r="Q28" i="8"/>
  <c r="P28" i="8"/>
  <c r="O28" i="8"/>
  <c r="N28" i="8"/>
  <c r="Y27" i="8"/>
  <c r="X27" i="8"/>
  <c r="W27" i="8"/>
  <c r="V27" i="8"/>
  <c r="U27" i="8"/>
  <c r="T27" i="8"/>
  <c r="S27" i="8"/>
  <c r="R27" i="8"/>
  <c r="Q27" i="8"/>
  <c r="P27" i="8"/>
  <c r="O27" i="8"/>
  <c r="N27" i="8"/>
  <c r="Y26" i="8"/>
  <c r="X26" i="8"/>
  <c r="W26" i="8"/>
  <c r="V26" i="8"/>
  <c r="U26" i="8"/>
  <c r="T26" i="8"/>
  <c r="S26" i="8"/>
  <c r="R26" i="8"/>
  <c r="Q26" i="8"/>
  <c r="P26" i="8"/>
  <c r="O26" i="8"/>
  <c r="N26" i="8"/>
  <c r="Y25" i="8"/>
  <c r="X25" i="8"/>
  <c r="W25" i="8"/>
  <c r="V25" i="8"/>
  <c r="U25" i="8"/>
  <c r="T25" i="8"/>
  <c r="S25" i="8"/>
  <c r="R25" i="8"/>
  <c r="Q25" i="8"/>
  <c r="P25" i="8"/>
  <c r="O25" i="8"/>
  <c r="N25" i="8"/>
  <c r="Y24" i="8"/>
  <c r="X24" i="8"/>
  <c r="W24" i="8"/>
  <c r="V24" i="8"/>
  <c r="U24" i="8"/>
  <c r="T24" i="8"/>
  <c r="S24" i="8"/>
  <c r="R24" i="8"/>
  <c r="Q24" i="8"/>
  <c r="P24" i="8"/>
  <c r="O24" i="8"/>
  <c r="N24" i="8"/>
  <c r="Y23" i="8"/>
  <c r="X23" i="8"/>
  <c r="W23" i="8"/>
  <c r="V23" i="8"/>
  <c r="U23" i="8"/>
  <c r="T23" i="8"/>
  <c r="S23" i="8"/>
  <c r="R23" i="8"/>
  <c r="Q23" i="8"/>
  <c r="P23" i="8"/>
  <c r="O23" i="8"/>
  <c r="N23" i="8"/>
  <c r="Y22" i="8"/>
  <c r="X22" i="8"/>
  <c r="W22" i="8"/>
  <c r="V22" i="8"/>
  <c r="U22" i="8"/>
  <c r="T22" i="8"/>
  <c r="S22" i="8"/>
  <c r="R22" i="8"/>
  <c r="Q22" i="8"/>
  <c r="P22" i="8"/>
  <c r="O22" i="8"/>
  <c r="N22" i="8"/>
  <c r="Y21" i="8"/>
  <c r="X21" i="8"/>
  <c r="W21" i="8"/>
  <c r="V21" i="8"/>
  <c r="U21" i="8"/>
  <c r="T21" i="8"/>
  <c r="S21" i="8"/>
  <c r="R21" i="8"/>
  <c r="Q21" i="8"/>
  <c r="P21" i="8"/>
  <c r="O21" i="8"/>
  <c r="N21" i="8"/>
  <c r="Y20" i="8"/>
  <c r="X20" i="8"/>
  <c r="W20" i="8"/>
  <c r="V20" i="8"/>
  <c r="U20" i="8"/>
  <c r="T20" i="8"/>
  <c r="S20" i="8"/>
  <c r="R20" i="8"/>
  <c r="Q20" i="8"/>
  <c r="P20" i="8"/>
  <c r="O20" i="8"/>
  <c r="N20" i="8"/>
  <c r="Y19" i="8"/>
  <c r="X19" i="8"/>
  <c r="W19" i="8"/>
  <c r="V19" i="8"/>
  <c r="U19" i="8"/>
  <c r="T19" i="8"/>
  <c r="S19" i="8"/>
  <c r="R19" i="8"/>
  <c r="Q19" i="8"/>
  <c r="P19" i="8"/>
  <c r="O19" i="8"/>
  <c r="N19" i="8"/>
  <c r="Y18" i="8"/>
  <c r="X18" i="8"/>
  <c r="W18" i="8"/>
  <c r="V18" i="8"/>
  <c r="U18" i="8"/>
  <c r="T18" i="8"/>
  <c r="S18" i="8"/>
  <c r="R18" i="8"/>
  <c r="Q18" i="8"/>
  <c r="P18" i="8"/>
  <c r="O18" i="8"/>
  <c r="N18" i="8"/>
  <c r="Y17" i="8"/>
  <c r="X17" i="8"/>
  <c r="W17" i="8"/>
  <c r="V17" i="8"/>
  <c r="U17" i="8"/>
  <c r="T17" i="8"/>
  <c r="S17" i="8"/>
  <c r="R17" i="8"/>
  <c r="Q17" i="8"/>
  <c r="P17" i="8"/>
  <c r="O17" i="8"/>
  <c r="N17" i="8"/>
  <c r="Y16" i="8"/>
  <c r="X16" i="8"/>
  <c r="W16" i="8"/>
  <c r="V16" i="8"/>
  <c r="U16" i="8"/>
  <c r="T16" i="8"/>
  <c r="S16" i="8"/>
  <c r="R16" i="8"/>
  <c r="Q16" i="8"/>
  <c r="P16" i="8"/>
  <c r="O16" i="8"/>
  <c r="N16" i="8"/>
  <c r="Y15" i="8"/>
  <c r="X15" i="8"/>
  <c r="W15" i="8"/>
  <c r="V15" i="8"/>
  <c r="U15" i="8"/>
  <c r="T15" i="8"/>
  <c r="S15" i="8"/>
  <c r="R15" i="8"/>
  <c r="Q15" i="8"/>
  <c r="P15" i="8"/>
  <c r="O15" i="8"/>
  <c r="N15" i="8"/>
  <c r="Y14" i="8"/>
  <c r="X14" i="8"/>
  <c r="W14" i="8"/>
  <c r="V14" i="8"/>
  <c r="U14" i="8"/>
  <c r="T14" i="8"/>
  <c r="S14" i="8"/>
  <c r="R14" i="8"/>
  <c r="Q14" i="8"/>
  <c r="P14" i="8"/>
  <c r="O14" i="8"/>
  <c r="N14" i="8"/>
  <c r="Y13" i="8"/>
  <c r="X13" i="8"/>
  <c r="W13" i="8"/>
  <c r="V13" i="8"/>
  <c r="U13" i="8"/>
  <c r="T13" i="8"/>
  <c r="S13" i="8"/>
  <c r="R13" i="8"/>
  <c r="Q13" i="8"/>
  <c r="P13" i="8"/>
  <c r="O13" i="8"/>
  <c r="N13" i="8"/>
  <c r="Y12" i="8"/>
  <c r="X12" i="8"/>
  <c r="W12" i="8"/>
  <c r="V12" i="8"/>
  <c r="U12" i="8"/>
  <c r="T12" i="8"/>
  <c r="S12" i="8"/>
  <c r="R12" i="8"/>
  <c r="Q12" i="8"/>
  <c r="P12" i="8"/>
  <c r="O12" i="8"/>
  <c r="N12" i="8"/>
  <c r="Y11" i="8"/>
  <c r="X11" i="8"/>
  <c r="W11" i="8"/>
  <c r="V11" i="8"/>
  <c r="U11" i="8"/>
  <c r="T11" i="8"/>
  <c r="S11" i="8"/>
  <c r="R11" i="8"/>
  <c r="Q11" i="8"/>
  <c r="P11" i="8"/>
  <c r="O11" i="8"/>
  <c r="N11" i="8"/>
  <c r="Y10" i="8"/>
  <c r="X10" i="8"/>
  <c r="W10" i="8"/>
  <c r="V10" i="8"/>
  <c r="U10" i="8"/>
  <c r="T10" i="8"/>
  <c r="S10" i="8"/>
  <c r="R10" i="8"/>
  <c r="Q10" i="8"/>
  <c r="P10" i="8"/>
  <c r="O10" i="8"/>
  <c r="N10" i="8"/>
  <c r="Y9" i="8"/>
  <c r="X9" i="8"/>
  <c r="W9" i="8"/>
  <c r="V9" i="8"/>
  <c r="U9" i="8"/>
  <c r="T9" i="8"/>
  <c r="S9" i="8"/>
  <c r="R9" i="8"/>
  <c r="Q9" i="8"/>
  <c r="P9" i="8"/>
  <c r="O9" i="8"/>
  <c r="N9" i="8"/>
  <c r="Y28" i="7"/>
  <c r="X28" i="7"/>
  <c r="W28" i="7"/>
  <c r="V28" i="7"/>
  <c r="U28" i="7"/>
  <c r="T28" i="7"/>
  <c r="S28" i="7"/>
  <c r="R28" i="7"/>
  <c r="Q28" i="7"/>
  <c r="P28" i="7"/>
  <c r="O28" i="7"/>
  <c r="N28" i="7"/>
  <c r="Y27" i="7"/>
  <c r="X27" i="7"/>
  <c r="W27" i="7"/>
  <c r="V27" i="7"/>
  <c r="U27" i="7"/>
  <c r="T27" i="7"/>
  <c r="S27" i="7"/>
  <c r="R27" i="7"/>
  <c r="Q27" i="7"/>
  <c r="P27" i="7"/>
  <c r="O27" i="7"/>
  <c r="N27" i="7"/>
  <c r="Y26" i="7"/>
  <c r="X26" i="7"/>
  <c r="W26" i="7"/>
  <c r="V26" i="7"/>
  <c r="U26" i="7"/>
  <c r="T26" i="7"/>
  <c r="S26" i="7"/>
  <c r="R26" i="7"/>
  <c r="Q26" i="7"/>
  <c r="P26" i="7"/>
  <c r="O26" i="7"/>
  <c r="N26" i="7"/>
  <c r="Y25" i="7"/>
  <c r="X25" i="7"/>
  <c r="W25" i="7"/>
  <c r="V25" i="7"/>
  <c r="U25" i="7"/>
  <c r="T25" i="7"/>
  <c r="S25" i="7"/>
  <c r="R25" i="7"/>
  <c r="Q25" i="7"/>
  <c r="P25" i="7"/>
  <c r="O25" i="7"/>
  <c r="N25" i="7"/>
  <c r="Y24" i="7"/>
  <c r="X24" i="7"/>
  <c r="W24" i="7"/>
  <c r="V24" i="7"/>
  <c r="U24" i="7"/>
  <c r="T24" i="7"/>
  <c r="S24" i="7"/>
  <c r="R24" i="7"/>
  <c r="Q24" i="7"/>
  <c r="P24" i="7"/>
  <c r="O24" i="7"/>
  <c r="N24" i="7"/>
  <c r="Y23" i="7"/>
  <c r="X23" i="7"/>
  <c r="W23" i="7"/>
  <c r="V23" i="7"/>
  <c r="U23" i="7"/>
  <c r="T23" i="7"/>
  <c r="S23" i="7"/>
  <c r="R23" i="7"/>
  <c r="Q23" i="7"/>
  <c r="P23" i="7"/>
  <c r="O23" i="7"/>
  <c r="N23" i="7"/>
  <c r="Y22" i="7"/>
  <c r="X22" i="7"/>
  <c r="W22" i="7"/>
  <c r="V22" i="7"/>
  <c r="U22" i="7"/>
  <c r="T22" i="7"/>
  <c r="S22" i="7"/>
  <c r="R22" i="7"/>
  <c r="Q22" i="7"/>
  <c r="P22" i="7"/>
  <c r="O22" i="7"/>
  <c r="N22" i="7"/>
  <c r="Y21" i="7"/>
  <c r="X21" i="7"/>
  <c r="W21" i="7"/>
  <c r="V21" i="7"/>
  <c r="U21" i="7"/>
  <c r="T21" i="7"/>
  <c r="S21" i="7"/>
  <c r="R21" i="7"/>
  <c r="Q21" i="7"/>
  <c r="P21" i="7"/>
  <c r="O21" i="7"/>
  <c r="N21" i="7"/>
  <c r="Y20" i="7"/>
  <c r="X20" i="7"/>
  <c r="W20" i="7"/>
  <c r="V20" i="7"/>
  <c r="U20" i="7"/>
  <c r="T20" i="7"/>
  <c r="S20" i="7"/>
  <c r="R20" i="7"/>
  <c r="Q20" i="7"/>
  <c r="P20" i="7"/>
  <c r="O20" i="7"/>
  <c r="N20" i="7"/>
  <c r="Y19" i="7"/>
  <c r="X19" i="7"/>
  <c r="W19" i="7"/>
  <c r="V19" i="7"/>
  <c r="U19" i="7"/>
  <c r="T19" i="7"/>
  <c r="S19" i="7"/>
  <c r="R19" i="7"/>
  <c r="Q19" i="7"/>
  <c r="P19" i="7"/>
  <c r="O19" i="7"/>
  <c r="N19" i="7"/>
  <c r="Y18" i="7"/>
  <c r="X18" i="7"/>
  <c r="W18" i="7"/>
  <c r="V18" i="7"/>
  <c r="U18" i="7"/>
  <c r="T18" i="7"/>
  <c r="S18" i="7"/>
  <c r="R18" i="7"/>
  <c r="Q18" i="7"/>
  <c r="P18" i="7"/>
  <c r="O18" i="7"/>
  <c r="N18" i="7"/>
  <c r="Y17" i="7"/>
  <c r="X17" i="7"/>
  <c r="W17" i="7"/>
  <c r="V17" i="7"/>
  <c r="U17" i="7"/>
  <c r="T17" i="7"/>
  <c r="S17" i="7"/>
  <c r="R17" i="7"/>
  <c r="Q17" i="7"/>
  <c r="P17" i="7"/>
  <c r="O17" i="7"/>
  <c r="N17" i="7"/>
  <c r="Y16" i="7"/>
  <c r="X16" i="7"/>
  <c r="W16" i="7"/>
  <c r="V16" i="7"/>
  <c r="U16" i="7"/>
  <c r="T16" i="7"/>
  <c r="S16" i="7"/>
  <c r="R16" i="7"/>
  <c r="Q16" i="7"/>
  <c r="P16" i="7"/>
  <c r="O16" i="7"/>
  <c r="N16" i="7"/>
  <c r="Y15" i="7"/>
  <c r="X15" i="7"/>
  <c r="W15" i="7"/>
  <c r="V15" i="7"/>
  <c r="U15" i="7"/>
  <c r="T15" i="7"/>
  <c r="S15" i="7"/>
  <c r="R15" i="7"/>
  <c r="Q15" i="7"/>
  <c r="P15" i="7"/>
  <c r="O15" i="7"/>
  <c r="N15" i="7"/>
  <c r="Y14" i="7"/>
  <c r="X14" i="7"/>
  <c r="W14" i="7"/>
  <c r="V14" i="7"/>
  <c r="U14" i="7"/>
  <c r="T14" i="7"/>
  <c r="S14" i="7"/>
  <c r="R14" i="7"/>
  <c r="Q14" i="7"/>
  <c r="P14" i="7"/>
  <c r="O14" i="7"/>
  <c r="N14" i="7"/>
  <c r="Y13" i="7"/>
  <c r="X13" i="7"/>
  <c r="W13" i="7"/>
  <c r="V13" i="7"/>
  <c r="U13" i="7"/>
  <c r="T13" i="7"/>
  <c r="S13" i="7"/>
  <c r="R13" i="7"/>
  <c r="Q13" i="7"/>
  <c r="P13" i="7"/>
  <c r="O13" i="7"/>
  <c r="N13" i="7"/>
  <c r="Y12" i="7"/>
  <c r="X12" i="7"/>
  <c r="W12" i="7"/>
  <c r="V12" i="7"/>
  <c r="U12" i="7"/>
  <c r="T12" i="7"/>
  <c r="S12" i="7"/>
  <c r="R12" i="7"/>
  <c r="Q12" i="7"/>
  <c r="P12" i="7"/>
  <c r="O12" i="7"/>
  <c r="N12" i="7"/>
  <c r="Y11" i="7"/>
  <c r="X11" i="7"/>
  <c r="W11" i="7"/>
  <c r="V11" i="7"/>
  <c r="U11" i="7"/>
  <c r="T11" i="7"/>
  <c r="S11" i="7"/>
  <c r="R11" i="7"/>
  <c r="Q11" i="7"/>
  <c r="P11" i="7"/>
  <c r="O11" i="7"/>
  <c r="N11" i="7"/>
  <c r="Y10" i="7"/>
  <c r="X10" i="7"/>
  <c r="W10" i="7"/>
  <c r="V10" i="7"/>
  <c r="U10" i="7"/>
  <c r="T10" i="7"/>
  <c r="S10" i="7"/>
  <c r="R10" i="7"/>
  <c r="Q10" i="7"/>
  <c r="P10" i="7"/>
  <c r="O10" i="7"/>
  <c r="N10" i="7"/>
  <c r="Y9" i="7"/>
  <c r="X9" i="7"/>
  <c r="W9" i="7"/>
  <c r="V9" i="7"/>
  <c r="U9" i="7"/>
  <c r="T9" i="7"/>
  <c r="S9" i="7"/>
  <c r="R9" i="7"/>
  <c r="Q9" i="7"/>
  <c r="P9" i="7"/>
  <c r="O9" i="7"/>
  <c r="N9" i="7"/>
  <c r="Y28" i="6"/>
  <c r="X28" i="6"/>
  <c r="W28" i="6"/>
  <c r="V28" i="6"/>
  <c r="U28" i="6"/>
  <c r="T28" i="6"/>
  <c r="S28" i="6"/>
  <c r="R28" i="6"/>
  <c r="Q28" i="6"/>
  <c r="P28" i="6"/>
  <c r="O28" i="6"/>
  <c r="N28" i="6"/>
  <c r="Y27" i="6"/>
  <c r="X27" i="6"/>
  <c r="W27" i="6"/>
  <c r="V27" i="6"/>
  <c r="U27" i="6"/>
  <c r="T27" i="6"/>
  <c r="S27" i="6"/>
  <c r="R27" i="6"/>
  <c r="Q27" i="6"/>
  <c r="P27" i="6"/>
  <c r="O27" i="6"/>
  <c r="N27" i="6"/>
  <c r="Y26" i="6"/>
  <c r="X26" i="6"/>
  <c r="W26" i="6"/>
  <c r="V26" i="6"/>
  <c r="U26" i="6"/>
  <c r="T26" i="6"/>
  <c r="S26" i="6"/>
  <c r="R26" i="6"/>
  <c r="Q26" i="6"/>
  <c r="P26" i="6"/>
  <c r="O26" i="6"/>
  <c r="N26" i="6"/>
  <c r="Y25" i="6"/>
  <c r="X25" i="6"/>
  <c r="W25" i="6"/>
  <c r="V25" i="6"/>
  <c r="U25" i="6"/>
  <c r="T25" i="6"/>
  <c r="S25" i="6"/>
  <c r="R25" i="6"/>
  <c r="Q25" i="6"/>
  <c r="P25" i="6"/>
  <c r="O25" i="6"/>
  <c r="N25" i="6"/>
  <c r="Y24" i="6"/>
  <c r="X24" i="6"/>
  <c r="W24" i="6"/>
  <c r="V24" i="6"/>
  <c r="U24" i="6"/>
  <c r="T24" i="6"/>
  <c r="S24" i="6"/>
  <c r="R24" i="6"/>
  <c r="Q24" i="6"/>
  <c r="P24" i="6"/>
  <c r="O24" i="6"/>
  <c r="N24" i="6"/>
  <c r="Y23" i="6"/>
  <c r="X23" i="6"/>
  <c r="W23" i="6"/>
  <c r="V23" i="6"/>
  <c r="U23" i="6"/>
  <c r="T23" i="6"/>
  <c r="S23" i="6"/>
  <c r="R23" i="6"/>
  <c r="Q23" i="6"/>
  <c r="P23" i="6"/>
  <c r="O23" i="6"/>
  <c r="N23" i="6"/>
  <c r="Y22" i="6"/>
  <c r="X22" i="6"/>
  <c r="W22" i="6"/>
  <c r="V22" i="6"/>
  <c r="U22" i="6"/>
  <c r="T22" i="6"/>
  <c r="S22" i="6"/>
  <c r="R22" i="6"/>
  <c r="Q22" i="6"/>
  <c r="P22" i="6"/>
  <c r="O22" i="6"/>
  <c r="N22" i="6"/>
  <c r="Y21" i="6"/>
  <c r="X21" i="6"/>
  <c r="W21" i="6"/>
  <c r="V21" i="6"/>
  <c r="U21" i="6"/>
  <c r="T21" i="6"/>
  <c r="S21" i="6"/>
  <c r="R21" i="6"/>
  <c r="Q21" i="6"/>
  <c r="P21" i="6"/>
  <c r="O21" i="6"/>
  <c r="N21" i="6"/>
  <c r="Y20" i="6"/>
  <c r="X20" i="6"/>
  <c r="W20" i="6"/>
  <c r="V20" i="6"/>
  <c r="U20" i="6"/>
  <c r="T20" i="6"/>
  <c r="S20" i="6"/>
  <c r="R20" i="6"/>
  <c r="Q20" i="6"/>
  <c r="P20" i="6"/>
  <c r="O20" i="6"/>
  <c r="N20" i="6"/>
  <c r="Y19" i="6"/>
  <c r="X19" i="6"/>
  <c r="W19" i="6"/>
  <c r="V19" i="6"/>
  <c r="U19" i="6"/>
  <c r="T19" i="6"/>
  <c r="S19" i="6"/>
  <c r="R19" i="6"/>
  <c r="Q19" i="6"/>
  <c r="P19" i="6"/>
  <c r="O19" i="6"/>
  <c r="N19" i="6"/>
  <c r="Y18" i="6"/>
  <c r="X18" i="6"/>
  <c r="W18" i="6"/>
  <c r="V18" i="6"/>
  <c r="U18" i="6"/>
  <c r="T18" i="6"/>
  <c r="S18" i="6"/>
  <c r="R18" i="6"/>
  <c r="Q18" i="6"/>
  <c r="P18" i="6"/>
  <c r="O18" i="6"/>
  <c r="N18" i="6"/>
  <c r="Y17" i="6"/>
  <c r="X17" i="6"/>
  <c r="W17" i="6"/>
  <c r="V17" i="6"/>
  <c r="U17" i="6"/>
  <c r="T17" i="6"/>
  <c r="S17" i="6"/>
  <c r="R17" i="6"/>
  <c r="Q17" i="6"/>
  <c r="P17" i="6"/>
  <c r="O17" i="6"/>
  <c r="N17" i="6"/>
  <c r="Y16" i="6"/>
  <c r="X16" i="6"/>
  <c r="W16" i="6"/>
  <c r="V16" i="6"/>
  <c r="U16" i="6"/>
  <c r="T16" i="6"/>
  <c r="S16" i="6"/>
  <c r="R16" i="6"/>
  <c r="Q16" i="6"/>
  <c r="P16" i="6"/>
  <c r="O16" i="6"/>
  <c r="N16" i="6"/>
  <c r="Y15" i="6"/>
  <c r="X15" i="6"/>
  <c r="W15" i="6"/>
  <c r="V15" i="6"/>
  <c r="U15" i="6"/>
  <c r="T15" i="6"/>
  <c r="S15" i="6"/>
  <c r="R15" i="6"/>
  <c r="Q15" i="6"/>
  <c r="P15" i="6"/>
  <c r="O15" i="6"/>
  <c r="N15" i="6"/>
  <c r="Y14" i="6"/>
  <c r="X14" i="6"/>
  <c r="W14" i="6"/>
  <c r="V14" i="6"/>
  <c r="U14" i="6"/>
  <c r="T14" i="6"/>
  <c r="S14" i="6"/>
  <c r="R14" i="6"/>
  <c r="Q14" i="6"/>
  <c r="P14" i="6"/>
  <c r="O14" i="6"/>
  <c r="N14" i="6"/>
  <c r="Y13" i="6"/>
  <c r="X13" i="6"/>
  <c r="W13" i="6"/>
  <c r="V13" i="6"/>
  <c r="U13" i="6"/>
  <c r="T13" i="6"/>
  <c r="S13" i="6"/>
  <c r="R13" i="6"/>
  <c r="Q13" i="6"/>
  <c r="P13" i="6"/>
  <c r="O13" i="6"/>
  <c r="N13" i="6"/>
  <c r="Y12" i="6"/>
  <c r="X12" i="6"/>
  <c r="W12" i="6"/>
  <c r="V12" i="6"/>
  <c r="U12" i="6"/>
  <c r="T12" i="6"/>
  <c r="S12" i="6"/>
  <c r="R12" i="6"/>
  <c r="Q12" i="6"/>
  <c r="P12" i="6"/>
  <c r="O12" i="6"/>
  <c r="N12" i="6"/>
  <c r="Y11" i="6"/>
  <c r="X11" i="6"/>
  <c r="W11" i="6"/>
  <c r="V11" i="6"/>
  <c r="U11" i="6"/>
  <c r="T11" i="6"/>
  <c r="S11" i="6"/>
  <c r="R11" i="6"/>
  <c r="Q11" i="6"/>
  <c r="P11" i="6"/>
  <c r="O11" i="6"/>
  <c r="N11" i="6"/>
  <c r="Y10" i="6"/>
  <c r="X10" i="6"/>
  <c r="W10" i="6"/>
  <c r="V10" i="6"/>
  <c r="U10" i="6"/>
  <c r="T10" i="6"/>
  <c r="S10" i="6"/>
  <c r="R10" i="6"/>
  <c r="Q10" i="6"/>
  <c r="P10" i="6"/>
  <c r="O10" i="6"/>
  <c r="N10" i="6"/>
  <c r="Y9" i="6"/>
  <c r="X9" i="6"/>
  <c r="W9" i="6"/>
  <c r="V9" i="6"/>
  <c r="U9" i="6"/>
  <c r="T9" i="6"/>
  <c r="S9" i="6"/>
  <c r="R9" i="6"/>
  <c r="Q9" i="6"/>
  <c r="P9" i="6"/>
  <c r="O9" i="6"/>
  <c r="N9" i="6"/>
  <c r="Y28" i="5"/>
  <c r="X28" i="5"/>
  <c r="W28" i="5"/>
  <c r="V28" i="5"/>
  <c r="U28" i="5"/>
  <c r="T28" i="5"/>
  <c r="S28" i="5"/>
  <c r="R28" i="5"/>
  <c r="Q28" i="5"/>
  <c r="P28" i="5"/>
  <c r="O28" i="5"/>
  <c r="N28" i="5"/>
  <c r="Y27" i="5"/>
  <c r="X27" i="5"/>
  <c r="W27" i="5"/>
  <c r="V27" i="5"/>
  <c r="U27" i="5"/>
  <c r="T27" i="5"/>
  <c r="S27" i="5"/>
  <c r="R27" i="5"/>
  <c r="Q27" i="5"/>
  <c r="P27" i="5"/>
  <c r="O27" i="5"/>
  <c r="N27" i="5"/>
  <c r="Y26" i="5"/>
  <c r="X26" i="5"/>
  <c r="W26" i="5"/>
  <c r="V26" i="5"/>
  <c r="U26" i="5"/>
  <c r="T26" i="5"/>
  <c r="S26" i="5"/>
  <c r="R26" i="5"/>
  <c r="Q26" i="5"/>
  <c r="P26" i="5"/>
  <c r="O26" i="5"/>
  <c r="N26" i="5"/>
  <c r="Y25" i="5"/>
  <c r="X25" i="5"/>
  <c r="W25" i="5"/>
  <c r="V25" i="5"/>
  <c r="U25" i="5"/>
  <c r="T25" i="5"/>
  <c r="S25" i="5"/>
  <c r="R25" i="5"/>
  <c r="Q25" i="5"/>
  <c r="P25" i="5"/>
  <c r="O25" i="5"/>
  <c r="N25" i="5"/>
  <c r="Y24" i="5"/>
  <c r="X24" i="5"/>
  <c r="W24" i="5"/>
  <c r="V24" i="5"/>
  <c r="U24" i="5"/>
  <c r="T24" i="5"/>
  <c r="S24" i="5"/>
  <c r="R24" i="5"/>
  <c r="Q24" i="5"/>
  <c r="P24" i="5"/>
  <c r="O24" i="5"/>
  <c r="N24" i="5"/>
  <c r="Y23" i="5"/>
  <c r="X23" i="5"/>
  <c r="W23" i="5"/>
  <c r="V23" i="5"/>
  <c r="U23" i="5"/>
  <c r="T23" i="5"/>
  <c r="S23" i="5"/>
  <c r="R23" i="5"/>
  <c r="Q23" i="5"/>
  <c r="P23" i="5"/>
  <c r="O23" i="5"/>
  <c r="N23" i="5"/>
  <c r="Y22" i="5"/>
  <c r="X22" i="5"/>
  <c r="W22" i="5"/>
  <c r="V22" i="5"/>
  <c r="U22" i="5"/>
  <c r="T22" i="5"/>
  <c r="S22" i="5"/>
  <c r="R22" i="5"/>
  <c r="Q22" i="5"/>
  <c r="P22" i="5"/>
  <c r="O22" i="5"/>
  <c r="N22" i="5"/>
  <c r="Y21" i="5"/>
  <c r="X21" i="5"/>
  <c r="W21" i="5"/>
  <c r="V21" i="5"/>
  <c r="U21" i="5"/>
  <c r="T21" i="5"/>
  <c r="S21" i="5"/>
  <c r="R21" i="5"/>
  <c r="Q21" i="5"/>
  <c r="P21" i="5"/>
  <c r="O21" i="5"/>
  <c r="N21" i="5"/>
  <c r="Y20" i="5"/>
  <c r="X20" i="5"/>
  <c r="W20" i="5"/>
  <c r="V20" i="5"/>
  <c r="U20" i="5"/>
  <c r="T20" i="5"/>
  <c r="S20" i="5"/>
  <c r="R20" i="5"/>
  <c r="Q20" i="5"/>
  <c r="P20" i="5"/>
  <c r="O20" i="5"/>
  <c r="N20" i="5"/>
  <c r="Y19" i="5"/>
  <c r="X19" i="5"/>
  <c r="W19" i="5"/>
  <c r="V19" i="5"/>
  <c r="U19" i="5"/>
  <c r="T19" i="5"/>
  <c r="S19" i="5"/>
  <c r="R19" i="5"/>
  <c r="Q19" i="5"/>
  <c r="P19" i="5"/>
  <c r="O19" i="5"/>
  <c r="N19" i="5"/>
  <c r="Y18" i="5"/>
  <c r="X18" i="5"/>
  <c r="W18" i="5"/>
  <c r="V18" i="5"/>
  <c r="U18" i="5"/>
  <c r="T18" i="5"/>
  <c r="S18" i="5"/>
  <c r="R18" i="5"/>
  <c r="Q18" i="5"/>
  <c r="P18" i="5"/>
  <c r="O18" i="5"/>
  <c r="N18" i="5"/>
  <c r="Y17" i="5"/>
  <c r="X17" i="5"/>
  <c r="W17" i="5"/>
  <c r="V17" i="5"/>
  <c r="U17" i="5"/>
  <c r="T17" i="5"/>
  <c r="S17" i="5"/>
  <c r="R17" i="5"/>
  <c r="Q17" i="5"/>
  <c r="P17" i="5"/>
  <c r="O17" i="5"/>
  <c r="N17" i="5"/>
  <c r="Y16" i="5"/>
  <c r="X16" i="5"/>
  <c r="W16" i="5"/>
  <c r="V16" i="5"/>
  <c r="U16" i="5"/>
  <c r="T16" i="5"/>
  <c r="S16" i="5"/>
  <c r="R16" i="5"/>
  <c r="Q16" i="5"/>
  <c r="P16" i="5"/>
  <c r="O16" i="5"/>
  <c r="N16" i="5"/>
  <c r="Y15" i="5"/>
  <c r="X15" i="5"/>
  <c r="W15" i="5"/>
  <c r="V15" i="5"/>
  <c r="U15" i="5"/>
  <c r="T15" i="5"/>
  <c r="S15" i="5"/>
  <c r="R15" i="5"/>
  <c r="Q15" i="5"/>
  <c r="P15" i="5"/>
  <c r="O15" i="5"/>
  <c r="N15" i="5"/>
  <c r="Y14" i="5"/>
  <c r="X14" i="5"/>
  <c r="W14" i="5"/>
  <c r="V14" i="5"/>
  <c r="U14" i="5"/>
  <c r="T14" i="5"/>
  <c r="S14" i="5"/>
  <c r="R14" i="5"/>
  <c r="Q14" i="5"/>
  <c r="P14" i="5"/>
  <c r="O14" i="5"/>
  <c r="N14" i="5"/>
  <c r="Y13" i="5"/>
  <c r="X13" i="5"/>
  <c r="W13" i="5"/>
  <c r="V13" i="5"/>
  <c r="U13" i="5"/>
  <c r="T13" i="5"/>
  <c r="S13" i="5"/>
  <c r="R13" i="5"/>
  <c r="Q13" i="5"/>
  <c r="P13" i="5"/>
  <c r="O13" i="5"/>
  <c r="N13" i="5"/>
  <c r="Y12" i="5"/>
  <c r="X12" i="5"/>
  <c r="W12" i="5"/>
  <c r="V12" i="5"/>
  <c r="U12" i="5"/>
  <c r="T12" i="5"/>
  <c r="S12" i="5"/>
  <c r="R12" i="5"/>
  <c r="Q12" i="5"/>
  <c r="P12" i="5"/>
  <c r="O12" i="5"/>
  <c r="N12" i="5"/>
  <c r="Y11" i="5"/>
  <c r="X11" i="5"/>
  <c r="W11" i="5"/>
  <c r="V11" i="5"/>
  <c r="U11" i="5"/>
  <c r="T11" i="5"/>
  <c r="S11" i="5"/>
  <c r="R11" i="5"/>
  <c r="Q11" i="5"/>
  <c r="P11" i="5"/>
  <c r="O11" i="5"/>
  <c r="N11" i="5"/>
  <c r="Y10" i="5"/>
  <c r="X10" i="5"/>
  <c r="W10" i="5"/>
  <c r="V10" i="5"/>
  <c r="U10" i="5"/>
  <c r="T10" i="5"/>
  <c r="S10" i="5"/>
  <c r="R10" i="5"/>
  <c r="Q10" i="5"/>
  <c r="P10" i="5"/>
  <c r="O10" i="5"/>
  <c r="N10" i="5"/>
  <c r="Y9" i="5"/>
  <c r="X9" i="5"/>
  <c r="W9" i="5"/>
  <c r="V9" i="5"/>
  <c r="U9" i="5"/>
  <c r="T9" i="5"/>
  <c r="S9" i="5"/>
  <c r="R9" i="5"/>
  <c r="Q9" i="5"/>
  <c r="P9" i="5"/>
  <c r="O9" i="5"/>
  <c r="N9" i="5"/>
  <c r="J43" i="4"/>
  <c r="Y43" i="4" s="1"/>
  <c r="I43" i="4"/>
  <c r="W43" i="4" s="1"/>
  <c r="H43" i="4"/>
  <c r="Y42" i="4"/>
  <c r="X42" i="4"/>
  <c r="W42" i="4"/>
  <c r="V42" i="4"/>
  <c r="U42" i="4"/>
  <c r="T42" i="4"/>
  <c r="S42" i="4"/>
  <c r="R42" i="4"/>
  <c r="Q42" i="4"/>
  <c r="P42" i="4"/>
  <c r="O42" i="4"/>
  <c r="N42" i="4"/>
  <c r="Y41" i="4"/>
  <c r="X41" i="4"/>
  <c r="W41" i="4"/>
  <c r="V41" i="4"/>
  <c r="U41" i="4"/>
  <c r="T41" i="4"/>
  <c r="S41" i="4"/>
  <c r="R41" i="4"/>
  <c r="Q41" i="4"/>
  <c r="P41" i="4"/>
  <c r="O41" i="4"/>
  <c r="N41" i="4"/>
  <c r="Y40" i="4"/>
  <c r="X40" i="4"/>
  <c r="W40" i="4"/>
  <c r="V40" i="4"/>
  <c r="U40" i="4"/>
  <c r="T40" i="4"/>
  <c r="S40" i="4"/>
  <c r="R40" i="4"/>
  <c r="Q40" i="4"/>
  <c r="P40" i="4"/>
  <c r="O40" i="4"/>
  <c r="N40" i="4"/>
  <c r="Y39" i="4"/>
  <c r="X39" i="4"/>
  <c r="W39" i="4"/>
  <c r="V39" i="4"/>
  <c r="U39" i="4"/>
  <c r="T39" i="4"/>
  <c r="S39" i="4"/>
  <c r="R39" i="4"/>
  <c r="Q39" i="4"/>
  <c r="P39" i="4"/>
  <c r="O39" i="4"/>
  <c r="N39" i="4"/>
  <c r="Y38" i="4"/>
  <c r="X38" i="4"/>
  <c r="W38" i="4"/>
  <c r="V38" i="4"/>
  <c r="U38" i="4"/>
  <c r="T38" i="4"/>
  <c r="S38" i="4"/>
  <c r="R38" i="4"/>
  <c r="Q38" i="4"/>
  <c r="P38" i="4"/>
  <c r="O38" i="4"/>
  <c r="N38" i="4"/>
  <c r="Y37" i="4"/>
  <c r="X37" i="4"/>
  <c r="W37" i="4"/>
  <c r="V37" i="4"/>
  <c r="U37" i="4"/>
  <c r="T37" i="4"/>
  <c r="S37" i="4"/>
  <c r="R37" i="4"/>
  <c r="Q37" i="4"/>
  <c r="P37" i="4"/>
  <c r="O37" i="4"/>
  <c r="N37" i="4"/>
  <c r="Y36" i="4"/>
  <c r="X36" i="4"/>
  <c r="W36" i="4"/>
  <c r="V36" i="4"/>
  <c r="U36" i="4"/>
  <c r="T36" i="4"/>
  <c r="S36" i="4"/>
  <c r="R36" i="4"/>
  <c r="Q36" i="4"/>
  <c r="P36" i="4"/>
  <c r="O36" i="4"/>
  <c r="N36" i="4"/>
  <c r="Y35" i="4"/>
  <c r="X35" i="4"/>
  <c r="W35" i="4"/>
  <c r="V35" i="4"/>
  <c r="U35" i="4"/>
  <c r="T35" i="4"/>
  <c r="S35" i="4"/>
  <c r="R35" i="4"/>
  <c r="Q35" i="4"/>
  <c r="P35" i="4"/>
  <c r="O35" i="4"/>
  <c r="N35" i="4"/>
  <c r="Y34" i="4"/>
  <c r="X34" i="4"/>
  <c r="W34" i="4"/>
  <c r="V34" i="4"/>
  <c r="U34" i="4"/>
  <c r="T34" i="4"/>
  <c r="S34" i="4"/>
  <c r="R34" i="4"/>
  <c r="Q34" i="4"/>
  <c r="P34" i="4"/>
  <c r="O34" i="4"/>
  <c r="N34" i="4"/>
  <c r="Y33" i="4"/>
  <c r="X33" i="4"/>
  <c r="W33" i="4"/>
  <c r="V33" i="4"/>
  <c r="U33" i="4"/>
  <c r="T33" i="4"/>
  <c r="S33" i="4"/>
  <c r="R33" i="4"/>
  <c r="Q33" i="4"/>
  <c r="P33" i="4"/>
  <c r="O33" i="4"/>
  <c r="N33" i="4"/>
  <c r="Y32" i="4"/>
  <c r="X32" i="4"/>
  <c r="W32" i="4"/>
  <c r="V32" i="4"/>
  <c r="U32" i="4"/>
  <c r="T32" i="4"/>
  <c r="S32" i="4"/>
  <c r="R32" i="4"/>
  <c r="Q32" i="4"/>
  <c r="P32" i="4"/>
  <c r="O32" i="4"/>
  <c r="N32" i="4"/>
  <c r="Y31" i="4"/>
  <c r="X31" i="4"/>
  <c r="W31" i="4"/>
  <c r="V31" i="4"/>
  <c r="U31" i="4"/>
  <c r="T31" i="4"/>
  <c r="S31" i="4"/>
  <c r="R31" i="4"/>
  <c r="Q31" i="4"/>
  <c r="P31" i="4"/>
  <c r="O31" i="4"/>
  <c r="N31" i="4"/>
  <c r="Y30" i="4"/>
  <c r="X30" i="4"/>
  <c r="W30" i="4"/>
  <c r="V30" i="4"/>
  <c r="U30" i="4"/>
  <c r="T30" i="4"/>
  <c r="S30" i="4"/>
  <c r="R30" i="4"/>
  <c r="Q30" i="4"/>
  <c r="P30" i="4"/>
  <c r="O30" i="4"/>
  <c r="N30" i="4"/>
  <c r="Y29" i="4"/>
  <c r="X29" i="4"/>
  <c r="W29" i="4"/>
  <c r="V29" i="4"/>
  <c r="U29" i="4"/>
  <c r="T29" i="4"/>
  <c r="S29" i="4"/>
  <c r="R29" i="4"/>
  <c r="Q29" i="4"/>
  <c r="P29" i="4"/>
  <c r="O29" i="4"/>
  <c r="N29" i="4"/>
  <c r="Z28" i="4"/>
  <c r="Y28" i="4"/>
  <c r="X28" i="4"/>
  <c r="Q28" i="4"/>
  <c r="K28" i="4"/>
  <c r="K43" i="4" s="1"/>
  <c r="J28" i="4"/>
  <c r="I28" i="4"/>
  <c r="W28" i="4" s="1"/>
  <c r="H28" i="4"/>
  <c r="V28" i="4" s="1"/>
  <c r="G28" i="4"/>
  <c r="R28" i="4" s="1"/>
  <c r="F28" i="4"/>
  <c r="P28" i="4" s="1"/>
  <c r="E28" i="4"/>
  <c r="O28" i="4" s="1"/>
  <c r="D28" i="4"/>
  <c r="N28" i="4" s="1"/>
  <c r="AA23" i="4"/>
  <c r="Z23" i="4"/>
  <c r="X23" i="4"/>
  <c r="W23" i="4"/>
  <c r="V23" i="4"/>
  <c r="T23" i="4"/>
  <c r="K23" i="4"/>
  <c r="J23" i="4"/>
  <c r="Y23" i="4" s="1"/>
  <c r="I23" i="4"/>
  <c r="H23" i="4"/>
  <c r="U23" i="4" s="1"/>
  <c r="G23" i="4"/>
  <c r="F23" i="4"/>
  <c r="P23" i="4" s="1"/>
  <c r="E23" i="4"/>
  <c r="N23" i="4" s="1"/>
  <c r="D23" i="4"/>
  <c r="AA22" i="4"/>
  <c r="Z22" i="4"/>
  <c r="V22" i="4"/>
  <c r="U22" i="4"/>
  <c r="T22" i="4"/>
  <c r="R22" i="4"/>
  <c r="K22" i="4"/>
  <c r="J22" i="4"/>
  <c r="Y22" i="4" s="1"/>
  <c r="I22" i="4"/>
  <c r="H22" i="4"/>
  <c r="W22" i="4" s="1"/>
  <c r="G22" i="4"/>
  <c r="S22" i="4" s="1"/>
  <c r="F22" i="4"/>
  <c r="Q22" i="4" s="1"/>
  <c r="E22" i="4"/>
  <c r="O22" i="4" s="1"/>
  <c r="D22" i="4"/>
  <c r="N22" i="4" s="1"/>
  <c r="AA21" i="4"/>
  <c r="Z21" i="4"/>
  <c r="S21" i="4"/>
  <c r="R21" i="4"/>
  <c r="K21" i="4"/>
  <c r="J21" i="4"/>
  <c r="Y21" i="4" s="1"/>
  <c r="I21" i="4"/>
  <c r="W21" i="4" s="1"/>
  <c r="H21" i="4"/>
  <c r="U21" i="4" s="1"/>
  <c r="G21" i="4"/>
  <c r="F21" i="4"/>
  <c r="Q21" i="4" s="1"/>
  <c r="E21" i="4"/>
  <c r="O21" i="4" s="1"/>
  <c r="D21" i="4"/>
  <c r="Y20" i="4"/>
  <c r="X20" i="4"/>
  <c r="W20" i="4"/>
  <c r="V20" i="4"/>
  <c r="U20" i="4"/>
  <c r="T20" i="4"/>
  <c r="S20" i="4"/>
  <c r="R20" i="4"/>
  <c r="Q20" i="4"/>
  <c r="P20" i="4"/>
  <c r="O20" i="4"/>
  <c r="N20" i="4"/>
  <c r="Y19" i="4"/>
  <c r="X19" i="4"/>
  <c r="W19" i="4"/>
  <c r="V19" i="4"/>
  <c r="U19" i="4"/>
  <c r="T19" i="4"/>
  <c r="S19" i="4"/>
  <c r="R19" i="4"/>
  <c r="Q19" i="4"/>
  <c r="P19" i="4"/>
  <c r="O19" i="4"/>
  <c r="N19" i="4"/>
  <c r="Y18" i="4"/>
  <c r="X18" i="4"/>
  <c r="W18" i="4"/>
  <c r="V18" i="4"/>
  <c r="U18" i="4"/>
  <c r="T18" i="4"/>
  <c r="S18" i="4"/>
  <c r="R18" i="4"/>
  <c r="Q18" i="4"/>
  <c r="P18" i="4"/>
  <c r="O18" i="4"/>
  <c r="N18" i="4"/>
  <c r="Y17" i="4"/>
  <c r="X17" i="4"/>
  <c r="W17" i="4"/>
  <c r="V17" i="4"/>
  <c r="U17" i="4"/>
  <c r="T17" i="4"/>
  <c r="S17" i="4"/>
  <c r="R17" i="4"/>
  <c r="Q17" i="4"/>
  <c r="P17" i="4"/>
  <c r="O17" i="4"/>
  <c r="N17" i="4"/>
  <c r="Y16" i="4"/>
  <c r="X16" i="4"/>
  <c r="W16" i="4"/>
  <c r="V16" i="4"/>
  <c r="U16" i="4"/>
  <c r="T16" i="4"/>
  <c r="S16" i="4"/>
  <c r="R16" i="4"/>
  <c r="Q16" i="4"/>
  <c r="P16" i="4"/>
  <c r="O16" i="4"/>
  <c r="N16" i="4"/>
  <c r="Y15" i="4"/>
  <c r="X15" i="4"/>
  <c r="W15" i="4"/>
  <c r="V15" i="4"/>
  <c r="U15" i="4"/>
  <c r="T15" i="4"/>
  <c r="S15" i="4"/>
  <c r="R15" i="4"/>
  <c r="Q15" i="4"/>
  <c r="P15" i="4"/>
  <c r="O15" i="4"/>
  <c r="N15" i="4"/>
  <c r="Y14" i="4"/>
  <c r="X14" i="4"/>
  <c r="W14" i="4"/>
  <c r="V14" i="4"/>
  <c r="U14" i="4"/>
  <c r="T14" i="4"/>
  <c r="S14" i="4"/>
  <c r="R14" i="4"/>
  <c r="Q14" i="4"/>
  <c r="P14" i="4"/>
  <c r="O14" i="4"/>
  <c r="N14" i="4"/>
  <c r="Y13" i="4"/>
  <c r="X13" i="4"/>
  <c r="W13" i="4"/>
  <c r="V13" i="4"/>
  <c r="U13" i="4"/>
  <c r="T13" i="4"/>
  <c r="S13" i="4"/>
  <c r="R13" i="4"/>
  <c r="Q13" i="4"/>
  <c r="P13" i="4"/>
  <c r="O13" i="4"/>
  <c r="N13" i="4"/>
  <c r="Y12" i="4"/>
  <c r="X12" i="4"/>
  <c r="W12" i="4"/>
  <c r="V12" i="4"/>
  <c r="U12" i="4"/>
  <c r="T12" i="4"/>
  <c r="S12" i="4"/>
  <c r="R12" i="4"/>
  <c r="Q12" i="4"/>
  <c r="P12" i="4"/>
  <c r="O12" i="4"/>
  <c r="N12" i="4"/>
  <c r="Y11" i="4"/>
  <c r="X11" i="4"/>
  <c r="W11" i="4"/>
  <c r="V11" i="4"/>
  <c r="U11" i="4"/>
  <c r="T11" i="4"/>
  <c r="S11" i="4"/>
  <c r="R11" i="4"/>
  <c r="Q11" i="4"/>
  <c r="P11" i="4"/>
  <c r="O11" i="4"/>
  <c r="N11" i="4"/>
  <c r="Y10" i="4"/>
  <c r="X10" i="4"/>
  <c r="W10" i="4"/>
  <c r="V10" i="4"/>
  <c r="U10" i="4"/>
  <c r="T10" i="4"/>
  <c r="S10" i="4"/>
  <c r="R10" i="4"/>
  <c r="Q10" i="4"/>
  <c r="P10" i="4"/>
  <c r="O10" i="4"/>
  <c r="N10" i="4"/>
  <c r="Y9" i="4"/>
  <c r="X9" i="4"/>
  <c r="W9" i="4"/>
  <c r="V9" i="4"/>
  <c r="U9" i="4"/>
  <c r="T9" i="4"/>
  <c r="S9" i="4"/>
  <c r="R9" i="4"/>
  <c r="Q9" i="4"/>
  <c r="P9" i="4"/>
  <c r="O9" i="4"/>
  <c r="N9" i="4"/>
  <c r="AD16" i="31" l="1"/>
  <c r="T43" i="4"/>
  <c r="O15" i="50"/>
  <c r="AA19" i="50"/>
  <c r="W15" i="18"/>
  <c r="R19" i="50"/>
  <c r="F19" i="50"/>
  <c r="F15" i="31"/>
  <c r="O15" i="31"/>
  <c r="F20" i="31"/>
  <c r="AD13" i="50"/>
  <c r="U15" i="50"/>
  <c r="I19" i="50"/>
  <c r="AA43" i="4"/>
  <c r="R15" i="31"/>
  <c r="X15" i="50"/>
  <c r="L19" i="50"/>
  <c r="U15" i="31"/>
  <c r="AD18" i="50"/>
  <c r="AC13" i="18"/>
  <c r="R15" i="50"/>
  <c r="F15" i="50"/>
  <c r="AC12" i="18"/>
  <c r="AA15" i="31"/>
  <c r="I15" i="50"/>
  <c r="F18" i="31"/>
  <c r="T21" i="4"/>
  <c r="Q23" i="4"/>
  <c r="S28" i="4"/>
  <c r="AA28" i="4"/>
  <c r="L14" i="31"/>
  <c r="AC15" i="31"/>
  <c r="L18" i="31"/>
  <c r="L12" i="50"/>
  <c r="X14" i="50"/>
  <c r="L16" i="50"/>
  <c r="X18" i="50"/>
  <c r="L21" i="50"/>
  <c r="AD21" i="50" s="1"/>
  <c r="F11" i="93"/>
  <c r="G11" i="93" s="1"/>
  <c r="J14" i="93"/>
  <c r="M15" i="93"/>
  <c r="O16" i="93"/>
  <c r="F19" i="93"/>
  <c r="G19" i="93" s="1"/>
  <c r="J22" i="93"/>
  <c r="M23" i="93"/>
  <c r="O24" i="93"/>
  <c r="F27" i="93"/>
  <c r="G27" i="93" s="1"/>
  <c r="O23" i="4"/>
  <c r="N21" i="4"/>
  <c r="V21" i="4"/>
  <c r="P22" i="4"/>
  <c r="X22" i="4"/>
  <c r="R23" i="4"/>
  <c r="T28" i="4"/>
  <c r="D43" i="4"/>
  <c r="Z43" i="4" s="1"/>
  <c r="V43" i="4"/>
  <c r="Z12" i="18"/>
  <c r="T13" i="18"/>
  <c r="I11" i="31"/>
  <c r="AD11" i="31" s="1"/>
  <c r="AA12" i="31"/>
  <c r="U13" i="31"/>
  <c r="AD13" i="31" s="1"/>
  <c r="O14" i="31"/>
  <c r="AD14" i="31" s="1"/>
  <c r="AA16" i="31"/>
  <c r="U17" i="31"/>
  <c r="AD17" i="31" s="1"/>
  <c r="O18" i="31"/>
  <c r="I19" i="31"/>
  <c r="AD19" i="31" s="1"/>
  <c r="U22" i="31"/>
  <c r="AD22" i="31" s="1"/>
  <c r="O12" i="50"/>
  <c r="I13" i="50"/>
  <c r="AA14" i="50"/>
  <c r="O16" i="50"/>
  <c r="I17" i="50"/>
  <c r="AD17" i="50" s="1"/>
  <c r="AA18" i="50"/>
  <c r="O21" i="50"/>
  <c r="M14" i="93"/>
  <c r="O15" i="93"/>
  <c r="Q16" i="93"/>
  <c r="M22" i="93"/>
  <c r="O23" i="93"/>
  <c r="Q24" i="93"/>
  <c r="F12" i="50"/>
  <c r="F16" i="50"/>
  <c r="S23" i="4"/>
  <c r="U28" i="4"/>
  <c r="E43" i="4"/>
  <c r="L11" i="31"/>
  <c r="R14" i="31"/>
  <c r="R18" i="31"/>
  <c r="L19" i="31"/>
  <c r="AC20" i="31"/>
  <c r="AA20" i="31" s="1"/>
  <c r="R12" i="50"/>
  <c r="R16" i="50"/>
  <c r="R21" i="50"/>
  <c r="J12" i="93"/>
  <c r="O14" i="93"/>
  <c r="Q15" i="93"/>
  <c r="J20" i="93"/>
  <c r="O22" i="93"/>
  <c r="Q23" i="93"/>
  <c r="J28" i="93"/>
  <c r="AB15" i="18"/>
  <c r="H15" i="18" s="1"/>
  <c r="P21" i="4"/>
  <c r="X21" i="4"/>
  <c r="F43" i="4"/>
  <c r="X43" i="4"/>
  <c r="H12" i="18"/>
  <c r="O11" i="31"/>
  <c r="I12" i="31"/>
  <c r="AD12" i="31" s="1"/>
  <c r="U14" i="31"/>
  <c r="I16" i="31"/>
  <c r="U18" i="31"/>
  <c r="O19" i="31"/>
  <c r="U12" i="50"/>
  <c r="O13" i="50"/>
  <c r="I14" i="50"/>
  <c r="AD14" i="50" s="1"/>
  <c r="U16" i="50"/>
  <c r="O17" i="50"/>
  <c r="I18" i="50"/>
  <c r="U21" i="50"/>
  <c r="J11" i="93"/>
  <c r="M12" i="93"/>
  <c r="O13" i="93"/>
  <c r="Q14" i="93"/>
  <c r="F16" i="93"/>
  <c r="G16" i="93" s="1"/>
  <c r="J19" i="93"/>
  <c r="M20" i="93"/>
  <c r="O21" i="93"/>
  <c r="Q22" i="93"/>
  <c r="J27" i="93"/>
  <c r="M28" i="93"/>
  <c r="G43" i="4"/>
  <c r="U43" i="4" s="1"/>
  <c r="X14" i="31"/>
  <c r="X18" i="31"/>
  <c r="X12" i="50"/>
  <c r="X16" i="50"/>
  <c r="X21" i="50"/>
  <c r="F15" i="93"/>
  <c r="G15" i="93" s="1"/>
  <c r="F23" i="93"/>
  <c r="G23" i="93" s="1"/>
  <c r="M27" i="93"/>
  <c r="O28" i="93"/>
  <c r="AA14" i="31"/>
  <c r="AA18" i="31"/>
  <c r="AA12" i="50"/>
  <c r="AA16" i="50"/>
  <c r="AA21" i="50"/>
  <c r="Q28" i="93"/>
  <c r="AD18" i="31" l="1"/>
  <c r="Q43" i="4"/>
  <c r="P43" i="4"/>
  <c r="X15" i="31"/>
  <c r="L15" i="31"/>
  <c r="O20" i="31"/>
  <c r="X20" i="31"/>
  <c r="AD12" i="50"/>
  <c r="AD19" i="50"/>
  <c r="I15" i="31"/>
  <c r="AD15" i="31" s="1"/>
  <c r="R20" i="31"/>
  <c r="R43" i="4"/>
  <c r="S43" i="4"/>
  <c r="Z15" i="18"/>
  <c r="N15" i="18"/>
  <c r="O43" i="4"/>
  <c r="N43" i="4"/>
  <c r="K15" i="18"/>
  <c r="T15" i="18"/>
  <c r="U20" i="31"/>
  <c r="I20" i="31"/>
  <c r="AD20" i="31" s="1"/>
  <c r="AD16" i="50"/>
  <c r="AD15" i="50"/>
  <c r="L20" i="31"/>
  <c r="E15" i="18"/>
  <c r="Q15" i="18"/>
  <c r="AC15" i="18" l="1"/>
</calcChain>
</file>

<file path=xl/sharedStrings.xml><?xml version="1.0" encoding="utf-8"?>
<sst xmlns="http://schemas.openxmlformats.org/spreadsheetml/2006/main" count="3957" uniqueCount="399">
  <si>
    <t>INDICE (1/2)</t>
  </si>
  <si>
    <t>INFORMACIÓN INCORPORADA AL SISAAD SOBRE EXPEDIENTES EN VIGOR A</t>
  </si>
  <si>
    <t>31/08/2026</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</si>
  <si>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</si>
  <si>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</si>
  <si>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</si>
  <si>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</si>
  <si>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</si>
  <si>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</si>
  <si>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</si>
  <si>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</si>
  <si>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</si>
  <si>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</si>
  <si>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</si>
  <si>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</si>
  <si>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</si>
  <si>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t>
  </si>
  <si>
    <t>2.5. ALTAS Y BAJAS DE SOLICITUDES EN EL ÚLTIMO MES</t>
  </si>
  <si>
    <t>2.6. PERFIL DE LA PERSONA SOLICITANTE: SEXO Y EDAD</t>
  </si>
  <si>
    <t>3. RESOLUCIONES DE GRADO</t>
  </si>
  <si>
    <t>3.1. RESOLUCIONES DE GRADO.</t>
  </si>
  <si>
    <t>3.2. RESOLUCIONES DE GRADO EN RELACIÓN A LA POBLACIÓN POTENCIALMENTE DEPENDIENTE DE LAS COMUNIDADES AUTÓNOMAS.</t>
  </si>
  <si>
    <t>3.3., 3.3.a.-3.3.d. RESOLUCIONES DE GRADO DE LAS COMUNIDADES AUTÓNOMAS POR SEXO, TRAMOS DE EDAD Y GRADO</t>
  </si>
  <si>
    <t>3.4.a., 3.4.b. RESOLUCIONES DE GRADO EN RELACIÓN A LA POBLACIÓN DE LAS COMUNIDADES AUTÓNOMAS POR TRAMOS DE EDAD</t>
  </si>
  <si>
    <t>3.5. ALTAS Y BAJAS DE RESOLUCIONES DE GRADO EN EL ÚLTIMO MES</t>
  </si>
  <si>
    <t>3.6., 3.6.a., 3.6.b. PERFIL DE LA PERSONA CON RESOLUCIÓN DE GRADO: SEXO Y EDAD. GRÁFICO</t>
  </si>
  <si>
    <t>INDICE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</si>
  <si>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</si>
  <si>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</si>
  <si>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</si>
  <si>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</si>
  <si>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</si>
  <si>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4.5. ALTAS Y BAJAS DE RESOLUCIONES DE PIA EN EL ÚLTIMO MES</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</si>
  <si>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</si>
  <si>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</si>
  <si>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</si>
  <si>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</si>
  <si>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</si>
  <si>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</si>
  <si>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</si>
  <si>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</si>
  <si>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</si>
  <si>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</si>
  <si>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</si>
  <si>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</si>
  <si>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</si>
  <si>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</si>
  <si>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</si>
  <si>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12.1., 12.1.1-12.1.3. PERSONAS CON RESOLUCIÓN DE PIA Y PRESTACIÓN EFECTIVA O NO EFECTIVA POR GRADO</t>
  </si>
  <si>
    <t>Total Nacional</t>
  </si>
  <si>
    <t>Tasas de Variación Anual</t>
  </si>
  <si>
    <t>31/12/2020</t>
  </si>
  <si>
    <t>31/12/2021</t>
  </si>
  <si>
    <t>31/12/2022</t>
  </si>
  <si>
    <t>31/12/2023</t>
  </si>
  <si>
    <t>31/12/2024</t>
  </si>
  <si>
    <t>31/12/2025</t>
  </si>
  <si>
    <t>31/12/2019</t>
  </si>
  <si>
    <t>%</t>
  </si>
  <si>
    <t>Num</t>
  </si>
  <si>
    <t>Solicitudes</t>
  </si>
  <si>
    <t>Resoluciones de grado</t>
  </si>
  <si>
    <t>Sin Grado</t>
  </si>
  <si>
    <t>Personas beneficiarias con derecho</t>
  </si>
  <si>
    <t>Grado I</t>
  </si>
  <si>
    <t>Grado II</t>
  </si>
  <si>
    <t>Grado III</t>
  </si>
  <si>
    <t>Personas beneficiarias con prestación</t>
  </si>
  <si>
    <t>Lista de espera</t>
  </si>
  <si>
    <t>Prestaciones</t>
  </si>
  <si>
    <t>PAPD</t>
  </si>
  <si>
    <t>Teleasistencia</t>
  </si>
  <si>
    <t>Ayuda a Domicilio</t>
  </si>
  <si>
    <t>Centros Día/Noche</t>
  </si>
  <si>
    <t>Atención Residencial</t>
  </si>
  <si>
    <t>PE Vinculada al Servicio</t>
  </si>
  <si>
    <t>PEV PAPD</t>
  </si>
  <si>
    <t>PEV Teleasistencia</t>
  </si>
  <si>
    <t>PEV SAD</t>
  </si>
  <si>
    <t>PEV SCD</t>
  </si>
  <si>
    <t>PEV SAR</t>
  </si>
  <si>
    <t>PEV no identificada</t>
  </si>
  <si>
    <t>-</t>
  </si>
  <si>
    <t>PE Cuidados Familiares</t>
  </si>
  <si>
    <t>PE Asistencia Personal</t>
  </si>
  <si>
    <t>Ratio prestaciones por persona</t>
  </si>
  <si>
    <t>1.2. EVOLUCIÓN DE LAS SOLICITUDES POR CCAA</t>
  </si>
  <si>
    <t>Número</t>
  </si>
  <si>
    <t>Andalucía</t>
  </si>
  <si>
    <t>Aragón</t>
  </si>
  <si>
    <t>Asturias, Principado de</t>
  </si>
  <si>
    <t>Balears, Illes</t>
  </si>
  <si>
    <t>Canarias</t>
  </si>
  <si>
    <t>Cantabria</t>
  </si>
  <si>
    <t>Castilla y León</t>
  </si>
  <si>
    <t>Castilla - La Mancha</t>
  </si>
  <si>
    <t>Cataluña</t>
  </si>
  <si>
    <t>Comunitat Valenciana</t>
  </si>
  <si>
    <t>Extremadura</t>
  </si>
  <si>
    <t>Galicia</t>
  </si>
  <si>
    <t>Madrid, Comunidad de</t>
  </si>
  <si>
    <t>Murcia, Región de</t>
  </si>
  <si>
    <t>Navarra, Comunidad Foral de</t>
  </si>
  <si>
    <t>País Vasco</t>
  </si>
  <si>
    <t>Rioja, La</t>
  </si>
  <si>
    <t>Ceuta</t>
  </si>
  <si>
    <t>Melilla</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</si>
  <si>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</si>
  <si>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</si>
  <si>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</si>
  <si>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</si>
  <si>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</si>
  <si>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2.0. POBLACIÓN POR SEXO Y TRAMOS DE EDAD</t>
  </si>
  <si>
    <t>Situación a 31 de agosto de 2026</t>
  </si>
  <si>
    <t>ÁMBITO TERRITORIAL</t>
  </si>
  <si>
    <t>Población por CCAA (1)</t>
  </si>
  <si>
    <t>Población de 0 a 64 años por CCAA</t>
  </si>
  <si>
    <t>Población de 65 a 79 años por CCAA</t>
  </si>
  <si>
    <t>Población de 80 años y más por CCAA</t>
  </si>
  <si>
    <t>Nº</t>
  </si>
  <si>
    <t>Mujer</t>
  </si>
  <si>
    <t>Hombre</t>
  </si>
  <si>
    <t>% s/pob
CCAA</t>
  </si>
  <si>
    <t>% s/pob CCAA</t>
  </si>
  <si>
    <t>% s/pob edad CCAA</t>
  </si>
  <si>
    <t>(1) Cifras INE de población referidas al 01/01/2025. Publicado Censo de Población Anual el 02/12/2025</t>
  </si>
  <si>
    <t>2.1 SOLICITUDES</t>
  </si>
  <si>
    <t>Solicitudes registradas</t>
  </si>
  <si>
    <t>% s/total nacional</t>
  </si>
  <si>
    <t>2.2. SOLICITUDES EN RELACIÓN A LA POBLACIÓN POTENCIALMENTE DEPENDIENTE</t>
  </si>
  <si>
    <t>Pobl. Potencialmente Dependiente por CCAA (2)</t>
  </si>
  <si>
    <t>Solicitudes en relación a la población</t>
  </si>
  <si>
    <t>% s/total
nacional</t>
  </si>
  <si>
    <t>% s/pobl. 
CCAA</t>
  </si>
  <si>
    <t>% s/pobl. Pot. 
Dep. CCAA</t>
  </si>
  <si>
    <t>(1) Cifras INE de población referidas al 01/01/2025.</t>
  </si>
  <si>
    <t>(2) Cifras de Población Potencialmente Dependiente calculadas según lo explicado en la metodología</t>
  </si>
  <si>
    <t>2.3. SOLICITUDES POR SEXO Y TRAMOS DE EDAD</t>
  </si>
  <si>
    <t>Solicitudes de 0 a 64 años</t>
  </si>
  <si>
    <t>Solicitudes de 65 a 79 años</t>
  </si>
  <si>
    <t>Solicitudes de 80 años y más</t>
  </si>
  <si>
    <t>%s/sol
CCAA</t>
  </si>
  <si>
    <t>%s/sol
edad</t>
  </si>
  <si>
    <t>2.4.a SOLICITUDES EN RELACIÓN A LA POBLACIÓN POR TRAMOS DE EDAD</t>
  </si>
  <si>
    <t>2.4.b. SOLICITUDES EN RELACIÓN A LA POBLACIÓN POR TRAMOS DE EDAD. GRÁFICOS</t>
  </si>
  <si>
    <t>2.5. ALTAS Y BAJAS DE SOLICITUDES RESPECTO AL MES ANTERIOR</t>
  </si>
  <si>
    <t>Solicitudes
Registradas</t>
  </si>
  <si>
    <t>Altas de solicitudes</t>
  </si>
  <si>
    <t>Bajas de solicitudes</t>
  </si>
  <si>
    <t>Motivo de la baja</t>
  </si>
  <si>
    <t>Fallecimiento</t>
  </si>
  <si>
    <t>Traslado</t>
  </si>
  <si>
    <t>Fin de prestación</t>
  </si>
  <si>
    <t>Desistimiento/ Renuncia</t>
  </si>
  <si>
    <t>Caducidad</t>
  </si>
  <si>
    <t>Otros motivos*</t>
  </si>
  <si>
    <t>% s/sol 
CCAA</t>
  </si>
  <si>
    <t>% s/bajas CCAA</t>
  </si>
  <si>
    <t>*Otros motivos de baja de solicitudes incluye: Imposibilidad de proceder con el PIA, no aprobación PIA, denegada solicitud prestación, incumplimiento de requisitos, denegada solicitud, inadmitida solicitud, desestimada/desistida solicitud, por variación de circunstancias, ingreso en institución sanitaria o convivencia con familiar, pérdida de condición de residente, no acreditar periodos residencia, duplicidad, archivo expediente o error</t>
  </si>
  <si>
    <t>SEXO</t>
  </si>
  <si>
    <t>TRAMO DE EDAD</t>
  </si>
  <si>
    <t>Total</t>
  </si>
  <si>
    <t>menores de 3</t>
  </si>
  <si>
    <t>3 a 18</t>
  </si>
  <si>
    <t>19 a 30</t>
  </si>
  <si>
    <t>31 a 45</t>
  </si>
  <si>
    <t>46 a 54</t>
  </si>
  <si>
    <t>55 a 64</t>
  </si>
  <si>
    <t>65 a 79</t>
  </si>
  <si>
    <t>80 y más</t>
  </si>
  <si>
    <t>%¹</t>
  </si>
  <si>
    <t>TOTAL</t>
  </si>
  <si>
    <t>¹ Calculado sobre el total de cada sexo</t>
  </si>
  <si>
    <t>3.1.  RESOLUCIONES DE GRADO</t>
  </si>
  <si>
    <t>TOTAL PERSONAS BENEFICIARIAS CON DERECHO A PRESTACIÓN</t>
  </si>
  <si>
    <t>% sobre solicitudes</t>
  </si>
  <si>
    <t>% sobre resolu- ciones</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</si>
  <si>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</si>
  <si>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</si>
  <si>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</si>
  <si>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TRAMOS DE EDAD Y GRADO. TODOS LOS GRADOS</t>
  </si>
  <si>
    <t>Resoluciones de grado de 0 a 64 años</t>
  </si>
  <si>
    <t>Resoluciones de grado de 65 a 79 años</t>
  </si>
  <si>
    <t>Resoluciones de grado de 80 años y más</t>
  </si>
  <si>
    <t>% s/resol
CCAA</t>
  </si>
  <si>
    <t>%s/resol
CCAA</t>
  </si>
  <si>
    <t>%s/resol
edad</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</si>
  <si>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</si>
  <si>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</si>
  <si>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</si>
  <si>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</si>
  <si>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</si>
  <si>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</si>
  <si>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3.5. ALTAS Y BAJAS DE RESOLUCIONES DE GRADO RESPECTO AL MES ANTERIOR</t>
  </si>
  <si>
    <t>Resoluciones de
grado</t>
  </si>
  <si>
    <t>Altas de resoluciones de grado</t>
  </si>
  <si>
    <t>Bajas de resoluciones de grado</t>
  </si>
  <si>
    <t>% s/resoluciones 
de grado</t>
  </si>
  <si>
    <t>3.6. PERFIL DE LA PERSONA CON RESOLUCIÓN DE GRADO</t>
  </si>
  <si>
    <t>GRADO</t>
  </si>
  <si>
    <t>3.6.a. PERFIL DE LA PERSONA CON RESOLUCIÓN DE GRADO. GRÁFICO</t>
  </si>
  <si>
    <t>3.6.b. PERFIL DE LA PERSONA BENEFICIARIA CON DERECHO A PRESTACIÓN. GRÁFICO</t>
  </si>
  <si>
    <t>4.1. PERSONAS CON RESOLUCIÓN DE PIA Y PRESTACIONES. TODOS LOS GRADOS</t>
  </si>
  <si>
    <t>PRESTACIONES</t>
  </si>
  <si>
    <t>Personas con resolución de PIA</t>
  </si>
  <si>
    <t>Prevención Dependencia y Promoción A.Personal</t>
  </si>
  <si>
    <t>Centros de Día/Noche</t>
  </si>
  <si>
    <t>P.E. Vinculada Servicio</t>
  </si>
  <si>
    <t>P.E. Cuidados Familiares</t>
  </si>
  <si>
    <t>P.E. Asist. Personal</t>
  </si>
  <si>
    <t>RATIO DE PRESTACIONES POR PERSONA CON RESOLUCION DE PIA</t>
  </si>
  <si>
    <t>4.1.a. DISTRIBUCIÓN DE LAS PRESTACIONES POR TIPO DE PRESTACIÓN EN CADA CCAA</t>
  </si>
  <si>
    <t>4.1.1. PERSONAS DE GRADO III CON RESOLUCIÓN DE PIA Y PRESTACIONES</t>
  </si>
  <si>
    <t>Personas con resolución de PIA (Grado III)</t>
  </si>
  <si>
    <t>4.1.1.a DISTRIBUCIÓN DE LAS PRESTACIONES DE GRADO III POR TIPO DE PRESTACIÓN EN CADA CCAA</t>
  </si>
  <si>
    <t>4.1.2. PERSONAS DE GRADO II CON RESOLUCIÓN DE PIA Y PRESTACIONES</t>
  </si>
  <si>
    <t>Personas con resolución de PIA (Grado II)</t>
  </si>
  <si>
    <t>4.1.2.a DISTRIBUCIÓN DE LAS PRESTACIONES DE GRADO II POR TIPO DE PRESTACIÓN EN CADA CCAA</t>
  </si>
  <si>
    <t>4.1.3. PERSONAS DE GRADO I CON RESOLUCIÓN DE PIA Y PRESTACIONES</t>
  </si>
  <si>
    <t>Personas con resolución de PIA (Grado I)</t>
  </si>
  <si>
    <t>4.1.3.a DISTRIBUCIÓN DE LAS PRESTACIONES DE GRADO I POR TIPO DE PRESTACIÓN EN CADA CCAA</t>
  </si>
  <si>
    <t>4.2. PERSONAS CON RESOLUCIÓN DE PIA EN RELACIÓN A LA POBLACIÓN POTENCIALMENTE DEPENDIENTE DE LAS CCAA</t>
  </si>
  <si>
    <t>Personas con resolución de PIA en relación a la población</t>
  </si>
  <si>
    <t>4.3. PERSONAS CON RESOLUCIÓN DE PIA POR SEXO Y TRAMOS DE EDAD. TODOS LOS GRADOS</t>
  </si>
  <si>
    <t>Pers. con resol. PIA de 0 a 64 años</t>
  </si>
  <si>
    <t>Pers. con resol. PIA de 65 a 79 años</t>
  </si>
  <si>
    <t>Pers. con resol. PIA de 80 años y más</t>
  </si>
  <si>
    <t>% s/benef
CCAA</t>
  </si>
  <si>
    <t>%s/benef
CCAA</t>
  </si>
  <si>
    <t>4.3.1. PERSONAS DE GRADO III CON RESOLUCIÓN DE PIA POR SEXO Y TRAMOS DE EDAD</t>
  </si>
  <si>
    <t>% s/resol
PIA
CCAA</t>
  </si>
  <si>
    <t>%s/resol
PIA</t>
  </si>
  <si>
    <t>4.3.2. PERSONAS DE GRADO II CON RESOLUCIÓN DE PIA POR SEXO Y TRAMOS DE EDAD</t>
  </si>
  <si>
    <t>4.3.3. PERSONAS DE GRADO I CON RESOLUCIÓN DE PIA POR SEXO Y TRAMOS DE EDAD</t>
  </si>
  <si>
    <t>4.4.a PERSONAS CON RESOLUCIÓN DE PIA EN RELACIÓN A LA POBLACIÓN POR TRAMOS DE EDAD</t>
  </si>
  <si>
    <t>4.4.b. PERSONAS CON RESOLUCIÓN DE PIA EN RELACIÓN A LA POBLACIÓN POR TRAMOS DE EDAD. GRÁFICOS</t>
  </si>
  <si>
    <t>4.5. ALTAS Y BAJAS DE RESOLUCIONES DE PIA RESPECTO AL MES ANTERIOR</t>
  </si>
  <si>
    <t>Altas de resoluciones de PIA</t>
  </si>
  <si>
    <t>Bajas de resoluciones de PIA</t>
  </si>
  <si>
    <t>% s/resoluciones 
de PIA</t>
  </si>
  <si>
    <t>4.6. PERFIL DE LA PERSONA CON RESOLUCIÓN DE PIA POR GRADO: SEXO Y EDAD</t>
  </si>
  <si>
    <t>4.6.a. PERFIL DE LA PERSONA CON RESOLUCIÓN DE PIA. GRÁFICO</t>
  </si>
  <si>
    <t>5.1.  PRESTACIONES Y PERSONAS CON RESOLUCIÓN DE PIA POR GRADO</t>
  </si>
  <si>
    <t>Personas con resol. PIA</t>
  </si>
  <si>
    <t>% presta- ciones</t>
  </si>
  <si>
    <t>5.1.a.  PRESTACIONES PAPD POR GRADO</t>
  </si>
  <si>
    <t>Prestaciones PAPD</t>
  </si>
  <si>
    <t>Personas con resol. PIA con prestación única</t>
  </si>
  <si>
    <t>% únicas sobre prest.</t>
  </si>
  <si>
    <t>5.1.b.  PRESTACIONES TELEASISTENCIA POR GRADO</t>
  </si>
  <si>
    <t>Prestaciones Teleasistencia</t>
  </si>
  <si>
    <t>Beneficiarios con prestación única</t>
  </si>
  <si>
    <t>5.1.c. PRESTACIONES AYUDA A DOMICILIO POR GRADO</t>
  </si>
  <si>
    <t>Prestaciones de Ayuda a Domicilio</t>
  </si>
  <si>
    <t>5.1.d.  PRESTACIONES CENTROS DE DÍA/NOCHE POR GRADO</t>
  </si>
  <si>
    <t>Prestaciones Centros de Día/Noche</t>
  </si>
  <si>
    <t>5.1.e.  PRESTACIONES ATENCIÓN RESIDENCIAL POR GRADO</t>
  </si>
  <si>
    <t>Prestaciones SAR</t>
  </si>
  <si>
    <t>5.1.f. PE VINCULADAS AL SERVICIO POR GRADO</t>
  </si>
  <si>
    <t>PE Vinculadas al Servicio</t>
  </si>
  <si>
    <t>5.1.g. PE CUIDADOS FAMILIARES POR GRADO</t>
  </si>
  <si>
    <t>5.1.h. PE ASISTENCIA PERSONAL POR GRADO</t>
  </si>
  <si>
    <t>5.2. SUBTIPO DE P.E. VINCULADA AL SERVICIO. TODOS LOS GRADOS</t>
  </si>
  <si>
    <t>P.E. VINCULADA SERVICIO</t>
  </si>
  <si>
    <t>P.E. vinculada al Servicio de Ayuda a Domicilio</t>
  </si>
  <si>
    <t>P.E. vinculada al Servicio de Atención Residencial</t>
  </si>
  <si>
    <t>P.E. vinculada al Servicio de Centros de Día/Noche</t>
  </si>
  <si>
    <t>P.E. vinculada al Servicio de Prevención Dependencia</t>
  </si>
  <si>
    <t>P.E. vinculada al Servicio de Teleasistencia</t>
  </si>
  <si>
    <t>P.E. vinculada al Servicio sin Identificar</t>
  </si>
  <si>
    <t>5.2.1. SUBTIPO DE P.E. VINCULADA AL SERVICIO. GRADO III</t>
  </si>
  <si>
    <t>5.2.2. SUBTIPO DE P.E. VINCULADA AL SERVICIO. GRADO II</t>
  </si>
  <si>
    <t>5.2.3. SUBTIPO DE P.E. VINCULADA AL SERVICIO. GRADO I</t>
  </si>
  <si>
    <t>5.3. COMBINACIÓN DE PRESTACIONES MÁS FRECUENTES. TODOS LOS GRADOS</t>
  </si>
  <si>
    <t>COMBINACIONES DE PRESTACIONES</t>
  </si>
  <si>
    <t>Ayuda a Domicilio + Teleasistencia</t>
  </si>
  <si>
    <t>PE Cuidados Familiares + Teleasistencia</t>
  </si>
  <si>
    <t>PE Vinculada al Servicio + Teleasistencia</t>
  </si>
  <si>
    <t>Atención Residencial + PAPD</t>
  </si>
  <si>
    <t>PAPD + PE Cuidados Familiares</t>
  </si>
  <si>
    <t>Centros Día/Noche + PE Cuidados Familiares</t>
  </si>
  <si>
    <t>Centros Día/Noche + PAPD</t>
  </si>
  <si>
    <t>5.3.1 COMBINACIÓN DE PRESTACIONES MÁS FRECUENTES. GRADO I</t>
  </si>
  <si>
    <t>5.3.2 COMBINACIÓN DE PRESTACIONES MÁS FRECUENTES. GRADO II</t>
  </si>
  <si>
    <t>5.3.3 COMBINACIÓN DE PRESTACIONES MÁS FRECUENTES. GRADO III</t>
  </si>
  <si>
    <t>6. PERFIL DE CUIDADOR. TOTAL DE CCAA</t>
  </si>
  <si>
    <t>6.2. PERFIL DEL CUIDADOR POR CCAA. EDAD</t>
  </si>
  <si>
    <t>De 16 a 49 años</t>
  </si>
  <si>
    <t>De 50 a 66 años</t>
  </si>
  <si>
    <t>De 67 a 79 años</t>
  </si>
  <si>
    <t>De 80 a 89 años</t>
  </si>
  <si>
    <t>90 años o más</t>
  </si>
  <si>
    <t>6.3. PERFIL DEL CUIDADOR POR CCAA. PARENTESCO</t>
  </si>
  <si>
    <t>Hijo/a</t>
  </si>
  <si>
    <t>Madre</t>
  </si>
  <si>
    <t>Cónyuge</t>
  </si>
  <si>
    <t>Hermano/a</t>
  </si>
  <si>
    <t>Padre</t>
  </si>
  <si>
    <t>Yerno/Nuera</t>
  </si>
  <si>
    <t>Nieto/a</t>
  </si>
  <si>
    <t>Compañero/a</t>
  </si>
  <si>
    <t>Otros</t>
  </si>
  <si>
    <t>Intensidad de la Ayuda a Domicilio</t>
  </si>
  <si>
    <t>Intensidad de la PE Vinculada a la Ayuda a Domicilio</t>
  </si>
  <si>
    <t>Intensidad de todas las prestaciones</t>
  </si>
  <si>
    <t>Horas</t>
  </si>
  <si>
    <t>GRADO I</t>
  </si>
  <si>
    <t>GRADO II</t>
  </si>
  <si>
    <t>GRADO III</t>
  </si>
  <si>
    <t>Menos de 5</t>
  </si>
  <si>
    <t>De 5 a 10</t>
  </si>
  <si>
    <t>De 11 a 15</t>
  </si>
  <si>
    <t>De 16 a 20</t>
  </si>
  <si>
    <t>De 21 a 30</t>
  </si>
  <si>
    <t>De 31 a 45</t>
  </si>
  <si>
    <t>De 46 a 55</t>
  </si>
  <si>
    <t>De 56 a 65</t>
  </si>
  <si>
    <t>De 66 a 70</t>
  </si>
  <si>
    <t>71 o más</t>
  </si>
  <si>
    <t>7.1. INTENSIDAD DE LA AYUDA A DOMICILIO POR CCAA. TOTAL DE PRESTACIONES</t>
  </si>
  <si>
    <t>Media (horas)</t>
  </si>
  <si>
    <t>Coeficiente de variación (σ/|µ|)</t>
  </si>
  <si>
    <t>(1) A mayor coeficiente de variación, mayor dispersión de los datos</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</si>
  <si>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</si>
  <si>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7.1.a. INTENSIDAD DE LA AYUDA A DOMICILIO POR CCAA. PRESTACIÓN SAD</t>
  </si>
  <si>
    <t>7.1.b. INTENSIDAD DE LA AYUDA A DOMICILIO POR CCAA. PRESTACIÓN ECONÓMICA VINCULADA A LA AYUDA A DOMICILIO</t>
  </si>
  <si>
    <t>8. CUANTÍA DE LAS PRESTACIONES (Euros)</t>
  </si>
  <si>
    <t>Cuantía de PE Cuidados Familiares</t>
  </si>
  <si>
    <t>Cuantía de PE Vinculada al Servicio</t>
  </si>
  <si>
    <t>Cuantía de PE Asistencia Personal</t>
  </si>
  <si>
    <t>Euros</t>
  </si>
  <si>
    <t>Menos de 25</t>
  </si>
  <si>
    <t>De 25 a 49</t>
  </si>
  <si>
    <t>De 50 a 99</t>
  </si>
  <si>
    <t>De 100 a 199</t>
  </si>
  <si>
    <t>De 200 a 299</t>
  </si>
  <si>
    <t>De 300 a 399</t>
  </si>
  <si>
    <t>De 400 a 499</t>
  </si>
  <si>
    <t>De 500 a 699</t>
  </si>
  <si>
    <t>700 o más</t>
  </si>
  <si>
    <t>8.1.a. CUANTÍA DE LAS PRESTACIONES POR CCAA. PRESTACIONES DE CUIDADOS FAMILIARES</t>
  </si>
  <si>
    <t>Media (euros)</t>
  </si>
  <si>
    <t>*Las cuantías se asignan teniendo en cuenta diferentes variables, como la concesión de otras prestaciones complementarias. Por ello, en territorios en los que las personas con resolución de PIA tienen asignadas más de una prestación pueden tener cuantías medias inferiores a la media</t>
  </si>
  <si>
    <t>8.1.b. CUANTÍA DE LAS PRESTACIONES POR CCAA. PRESTACIONES DE ASISTENCIA PERSONAL</t>
  </si>
  <si>
    <t>8.1.c. CUANTÍA DE LAS PRESTACIONES POR CCAA. PRESTACIONES VINCULADAS AL SERVICIO DE AYUDA A DOMICILIO</t>
  </si>
  <si>
    <t>8.1.d. CUANTÍA DE LAS PRESTACIONES POR CCAA. PRESTACIONES VINCULADAS AL SERVICIO DE ATENCIÓN RESIDENCIAL</t>
  </si>
  <si>
    <t>8.1.e. CUANTÍA DE LAS PRESTACIONES POR CCAA. PRESTACIONES VINCULADAS AL SERVICIO DE CENTRO DE DÍA/NOCHE</t>
  </si>
  <si>
    <t>8.1.f. CUANTÍA DE LAS PRESTACIONES POR CCAA. PRESTACIONES VINCULADAS AL SERVICIO PAPD</t>
  </si>
  <si>
    <t>8.1.g. CUANTÍA DE LAS PRESTACIONES POR CCAA. PRESTACIONES VINCULADAS AL SERVICIO DE TELEASISTENCIA</t>
  </si>
  <si>
    <t>Tiempo de resolución calculado sobre las Resoluciones realizadas entre el 1 de septiembre de 2025 y el 31 de agosto de 2026</t>
  </si>
  <si>
    <t>Tiempo medio desde la Solicitud de dependencia hasta la Resolución de Grado (1)</t>
  </si>
  <si>
    <t>Tiempo medio desde la Resolución de Grado hasta la Resolución de Prestación (2)</t>
  </si>
  <si>
    <t>Tiempo medio desde la Solicitud de dependencia hasta la Resolución de Prestación (2)</t>
  </si>
  <si>
    <t>Nº de Resol. de Grado</t>
  </si>
  <si>
    <t>Tiempo medio (días)</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</si>
  <si>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</si>
  <si>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</si>
  <si>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 Andalucía, Aragón, Principado de Asturias, Canarias, Castilla y León, Comunidad de Madrid y País Vasco tienen un procedimiento de gestión en el que la mayoría de Resoluciones de Grado y Resoluciones de Prestación se realizan de manera conjunta</t>
  </si>
  <si>
    <t>10.1. PERSONAS SOLICITANTES PENDIENTES DE RESOLUCIÓN DE GRADO</t>
  </si>
  <si>
    <t>Personas solicitantes pendientes de resolución de grado</t>
  </si>
  <si>
    <t>Motivo de exclusión no imputable a la Administración</t>
  </si>
  <si>
    <t>Sin motivo de exclusión</t>
  </si>
  <si>
    <t>Menos de 6 meses pendientes de resolución de grado</t>
  </si>
  <si>
    <t>6 meses o más pendientes de resolución de grado (1)</t>
  </si>
  <si>
    <t>% sobre pers. solicitantes pend. resol. grado</t>
  </si>
  <si>
    <t>*Los motivos de exclusión no imputables a la Administración están especificados en la metodología</t>
  </si>
  <si>
    <t>**No se dispone de información completa de todas las CCAA relativa a las solicitudes que hay en tramitación</t>
  </si>
  <si>
    <t>Aragón, Principado de Asturias, Canarias, Castilla y León, Comunidad de Madrid y País Vasco tienen un procedimiento de gestión en el que la mayoría de Resoluciones de Grado y Resoluciones de Prestación se realizan de manera conjunta</t>
  </si>
  <si>
    <t>(1) El cómputo de tiempo se efectúa desde la fecha de presentación de la solicitud, sin descontar los periodos de suspensión del plazo de tramitación.</t>
  </si>
  <si>
    <t>10.2. PERSONAS BENEFICIARIAS CON DERECHO A PRESTACIÓN PENDIENTES DE RESOLUCIÓN DE PIA</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</si>
  <si>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</si>
  <si>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</si>
  <si>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</si>
  <si>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</si>
  <si>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10.3. PERSONAS PENDIENTES DE RESOLUCIÓN DE GRADO O PENDIENTES DE RESOLUCIÓN DE PIA</t>
  </si>
  <si>
    <t>Personas solicitantes pendientes de Resolución de grado desde hace 6 meses o más, sin motivo de exclusión</t>
  </si>
  <si>
    <t>Personas beneficiarias con derecho pendientes de resolución de PIA desde hace 6 meses o más, sin motivo de exclusión</t>
  </si>
  <si>
    <t>Personas pendientes de resolución de grado o pendientes de resolución de PIA desde hace 6 meses o más, sin motivo de exclusión</t>
  </si>
  <si>
    <t>% sobre pers. pend. de resol.</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</si>
  <si>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</si>
  <si>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</si>
  <si>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</si>
  <si>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</si>
  <si>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12. PERSONAS CON RESOLUCIÓN DE PIA Y PRESTACIÓN EFECTIVA</t>
  </si>
  <si>
    <t>PERSONAS CON RESOLUCIÓN DE PIA</t>
  </si>
  <si>
    <t>PERSONAS BENEFICIARIAS CON PRESTACIÓN EFECTIVA</t>
  </si>
  <si>
    <t>PERSONAS CON RESOLUCIÓN DE PIA AÚN SIN RECIBIR PRESTACIÓN</t>
  </si>
  <si>
    <t>Menos de 6 meses pendientes de efectividad</t>
  </si>
  <si>
    <t>6 meses o más pendientes de efectividad</t>
  </si>
  <si>
    <t>% sobre personas con resol. de PIA</t>
  </si>
  <si>
    <t>% sobre pers. con resol. De PIA sin recibir prest.</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</si>
  <si>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</si>
  <si>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12.1. PERSONAS CON RESOLUCIÓN DE PIA Y PRESTACION EFECTIVA. TODOS LOS GRADOS</t>
  </si>
  <si>
    <t>PERSONAS CON RESOLUCIÓN DE PIA EFECTIVA</t>
  </si>
  <si>
    <t>PRESTACIONES EFECTIVAS</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</si>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</sst>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quot;%&quot;"/>
  </numFmts>
  <fonts count="29">
    <font>
      <sz val="11"/>
      <color theme="1"/>
      <name val="Calibri"/>
      <family val="2"/>
      <scheme val="minor"/>
    </font>
    <font>
      <b/>
      <sz val="12"/>
      <color rgb="FF593470"/>
      <name val="Verdana"/>
    </font>
    <font>
      <b/>
      <sz val="10"/>
      <color rgb="FF593470"/>
      <name val="Verdana"/>
    </font>
    <font>
      <sz val="10"/>
      <color rgb="FF593470"/>
      <name val="Verdana"/>
    </font>
    <font>
      <b/>
      <sz val="16"/>
      <color rgb="FF593470"/>
      <name val="Calibri"/>
    </font>
    <font>
      <b/>
      <sz val="11"/>
      <color rgb="FFFFFFFF"/>
      <name val="Calibri"/>
    </font>
    <font>
      <b/>
      <sz val="11"/>
      <name val="Calibri"/>
    </font>
    <font>
      <sz val="11"/>
      <name val="Calibri"/>
    </font>
    <font>
      <sz val="12"/>
      <color rgb="FF874EA9"/>
      <name val="Calibri"/>
    </font>
    <font>
      <b/>
      <sz val="10"/>
      <color rgb="FFFFFFFF"/>
      <name val="Calibri"/>
    </font>
    <font>
      <b/>
      <sz val="11"/>
      <color rgb="FF593470"/>
      <name val="Calibri"/>
    </font>
    <font>
      <b/>
      <sz val="11"/>
      <color rgb="FF000000"/>
      <name val="Calibri"/>
    </font>
    <font>
      <sz val="11"/>
      <color rgb="FF7030A0"/>
      <name val="Calibri"/>
    </font>
    <font>
      <b/>
      <sz val="9"/>
      <color rgb="FFFFFFFF"/>
      <name val="Calibri"/>
    </font>
    <font>
      <b/>
      <sz val="8"/>
      <color rgb="FFFFFFFF"/>
      <name val="Calibri"/>
    </font>
    <font>
      <b/>
      <i/>
      <sz val="11"/>
      <color rgb="FFFFFFFF"/>
      <name val="Calibri"/>
    </font>
    <font>
      <i/>
      <sz val="11"/>
      <color rgb="FF7030A0"/>
      <name val="Calibri"/>
    </font>
    <font>
      <b/>
      <sz val="11"/>
      <color rgb="FF874EA9"/>
      <name val="Calibri"/>
    </font>
    <font>
      <b/>
      <sz val="10"/>
      <color rgb="FF7030A0"/>
      <name val="Calibri"/>
    </font>
    <font>
      <b/>
      <sz val="7"/>
      <color rgb="FFFFFFFF"/>
      <name val="Calibri"/>
    </font>
    <font>
      <i/>
      <sz val="11"/>
      <name val="Calibri"/>
    </font>
    <font>
      <b/>
      <i/>
      <sz val="11"/>
      <color rgb="FF000000"/>
      <name val="Calibri"/>
    </font>
    <font>
      <i/>
      <sz val="11"/>
      <name val="Calibri"/>
    </font>
    <font>
      <b/>
      <i/>
      <sz val="11"/>
      <name val="Calibri"/>
    </font>
    <font>
      <i/>
      <sz val="11"/>
      <color rgb="FF000000"/>
      <name val="Calibri"/>
    </font>
    <font>
      <b/>
      <sz val="10"/>
      <name val="Calibri"/>
    </font>
    <font>
      <sz val="10"/>
      <name val="Calibri"/>
    </font>
    <font>
      <i/>
      <sz val="10"/>
      <name val="Calibri"/>
    </font>
    <font>
      <b/>
      <i/>
      <sz val="10"/>
      <name val="Calibri"/>
    </font>
  </fonts>
  <fills count="5">
    <fill>
      <patternFill patternType="none"/>
    </fill>
    <fill>
      <patternFill patternType="gray125"/>
    </fill>
    <fill>
      <patternFill patternType="solid">
        <fgColor rgb="FF593470"/>
        <bgColor rgb="FF593470"/>
      </patternFill>
    </fill>
    <fill>
      <patternFill patternType="solid">
        <fgColor rgb="FFEFE7F3"/>
        <bgColor rgb="FFEFE7F3"/>
      </patternFill>
    </fill>
    <fill>
      <patternFill patternType="solid">
        <fgColor rgb="FF874EA9"/>
        <bgColor rgb="FF874EA9"/>
      </patternFill>
    </fill>
  </fills>
  <borders count="65">
    <border>
      <left/>
      <right/>
      <top/>
      <bottom/>
      <diagonal/>
    </border>
    <border>
      <left style="thin">
        <color rgb="FFFFFFFF"/>
      </left>
      <right style="thin">
        <color rgb="FFFFFFFF"/>
      </right>
      <top style="thin">
        <color rgb="FFFFFFFF"/>
      </top>
      <bottom style="thin">
        <color rgb="FFFFFFFF"/>
      </bottom>
      <diagonal/>
    </border>
    <border>
      <left style="thin">
        <color rgb="FF593470"/>
      </left>
      <right style="thin">
        <color rgb="FF593470"/>
      </right>
      <top style="thin">
        <color rgb="FF593470"/>
      </top>
      <bottom style="thin">
        <color rgb="FF593470"/>
      </bottom>
      <diagonal/>
    </border>
    <border>
      <left style="thin">
        <color rgb="FF593470"/>
      </left>
      <right style="thin">
        <color rgb="FF593470"/>
      </right>
      <top style="thin">
        <color rgb="FF593470"/>
      </top>
      <bottom/>
      <diagonal/>
    </border>
    <border>
      <left style="thin">
        <color rgb="FF593470"/>
      </left>
      <right style="thin">
        <color rgb="FF593470"/>
      </right>
      <top/>
      <bottom/>
      <diagonal/>
    </border>
    <border>
      <left style="thin">
        <color rgb="FF593470"/>
      </left>
      <right style="thin">
        <color rgb="FF593470"/>
      </right>
      <top/>
      <bottom style="thin">
        <color rgb="FF593470"/>
      </bottom>
      <diagonal/>
    </border>
    <border>
      <left style="thin">
        <color rgb="FF593470"/>
      </left>
      <right/>
      <top style="thin">
        <color rgb="FF593470"/>
      </top>
      <bottom style="thin">
        <color rgb="FF593470"/>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
      <left style="thin">
        <color rgb="FF593470"/>
      </left>
      <right/>
      <top style="thin">
        <color rgb="FF593470"/>
      </top>
      <bottom/>
      <diagonal/>
    </border>
    <border>
      <left/>
      <right/>
      <top style="thin">
        <color rgb="FF593470"/>
      </top>
      <bottom/>
      <diagonal/>
    </border>
    <border>
      <left/>
      <right style="thin">
        <color rgb="FF593470"/>
      </right>
      <top style="thin">
        <color rgb="FF593470"/>
      </top>
      <bottom/>
      <diagonal/>
    </border>
    <border>
      <left style="thin">
        <color rgb="FF593470"/>
      </left>
      <right/>
      <top/>
      <bottom/>
      <diagonal/>
    </border>
    <border>
      <left/>
      <right/>
      <top/>
      <bottom/>
      <diagonal/>
    </border>
    <border>
      <left/>
      <right style="thin">
        <color rgb="FF593470"/>
      </right>
      <top/>
      <bottom/>
      <diagonal/>
    </border>
    <border>
      <left style="thin">
        <color rgb="FF593470"/>
      </left>
      <right/>
      <top/>
      <bottom style="thin">
        <color rgb="FF593470"/>
      </bottom>
      <diagonal/>
    </border>
    <border>
      <left/>
      <right/>
      <top/>
      <bottom style="thin">
        <color rgb="FF593470"/>
      </bottom>
      <diagonal/>
    </border>
    <border>
      <left/>
      <right style="thin">
        <color rgb="FF593470"/>
      </right>
      <top/>
      <bottom style="thin">
        <color rgb="FF593470"/>
      </bottom>
      <diagonal/>
    </border>
    <border>
      <left style="thin">
        <color rgb="FF593470"/>
      </left>
      <right style="thin">
        <color rgb="FF593470"/>
      </right>
      <top/>
      <bottom style="dashed">
        <color rgb="FF593470"/>
      </bottom>
      <diagonal/>
    </border>
    <border>
      <left style="thin">
        <color rgb="FF593470"/>
      </left>
      <right/>
      <top/>
      <bottom style="dashed">
        <color rgb="FF593470"/>
      </bottom>
      <diagonal/>
    </border>
    <border>
      <left/>
      <right/>
      <top/>
      <bottom style="dashed">
        <color rgb="FF593470"/>
      </bottom>
      <diagonal/>
    </border>
    <border>
      <left/>
      <right style="thin">
        <color rgb="FF593470"/>
      </right>
      <top/>
      <bottom style="dashed">
        <color rgb="FF593470"/>
      </bottom>
      <diagonal/>
    </border>
    <border>
      <left/>
      <right/>
      <top/>
      <bottom/>
      <diagonal/>
    </border>
    <border>
      <left style="thin">
        <color rgb="FF593470"/>
      </left>
      <right style="thin">
        <color rgb="FF593470"/>
      </right>
      <top style="thin">
        <color rgb="FF593470"/>
      </top>
      <bottom style="thin">
        <color rgb="FFFFFFFF"/>
      </bottom>
      <diagonal/>
    </border>
    <border>
      <left style="thin">
        <color rgb="FF593470"/>
      </left>
      <right style="thin">
        <color rgb="FF593470"/>
      </right>
      <top style="thin">
        <color rgb="FFFFFFFF"/>
      </top>
      <bottom style="thin">
        <color rgb="FF593470"/>
      </bottom>
      <diagonal/>
    </border>
    <border>
      <left style="thin">
        <color rgb="FF593470"/>
      </left>
      <right style="thin">
        <color rgb="FFFFFFFF"/>
      </right>
      <top style="thin">
        <color rgb="FFFFFFFF"/>
      </top>
      <bottom style="thin">
        <color rgb="FFFFFFFF"/>
      </bottom>
      <diagonal/>
    </border>
    <border>
      <left style="thin">
        <color rgb="FFFFFFFF"/>
      </left>
      <right style="thin">
        <color rgb="FF593470"/>
      </right>
      <top style="thin">
        <color rgb="FFFFFFFF"/>
      </top>
      <bottom style="thin">
        <color rgb="FFFFFFFF"/>
      </bottom>
      <diagonal/>
    </border>
    <border>
      <left style="thin">
        <color rgb="FF593470"/>
      </left>
      <right style="thin">
        <color rgb="FFFFFFFF"/>
      </right>
      <top style="thin">
        <color rgb="FFFFFFFF"/>
      </top>
      <bottom style="thin">
        <color rgb="FF593470"/>
      </bottom>
      <diagonal/>
    </border>
    <border>
      <left style="thin">
        <color rgb="FFFFFFFF"/>
      </left>
      <right style="thin">
        <color rgb="FFFFFFFF"/>
      </right>
      <top style="thin">
        <color rgb="FFFFFFFF"/>
      </top>
      <bottom style="thin">
        <color rgb="FF593470"/>
      </bottom>
      <diagonal/>
    </border>
    <border>
      <left style="thin">
        <color rgb="FFFFFFFF"/>
      </left>
      <right style="thin">
        <color rgb="FF593470"/>
      </right>
      <top style="thin">
        <color rgb="FFFFFFFF"/>
      </top>
      <bottom style="thin">
        <color rgb="FF593470"/>
      </bottom>
      <diagonal/>
    </border>
    <border>
      <left style="thin">
        <color rgb="FF593470"/>
      </left>
      <right style="thin">
        <color rgb="FFFFFFFF"/>
      </right>
      <top style="thin">
        <color rgb="FF593470"/>
      </top>
      <bottom style="thin">
        <color rgb="FFFFFFFF"/>
      </bottom>
      <diagonal/>
    </border>
    <border>
      <left style="thin">
        <color rgb="FFFFFFFF"/>
      </left>
      <right style="thin">
        <color rgb="FF593470"/>
      </right>
      <top style="thin">
        <color rgb="FF593470"/>
      </top>
      <bottom style="thin">
        <color rgb="FFFFFFFF"/>
      </bottom>
      <diagonal/>
    </border>
    <border>
      <left style="thin">
        <color rgb="FF874EA9"/>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FFFFFF"/>
      </left>
      <right style="thin">
        <color rgb="FFFFFFFF"/>
      </right>
      <top style="thin">
        <color rgb="FF593470"/>
      </top>
      <bottom style="thin">
        <color rgb="FFFFFFFF"/>
      </bottom>
      <diagonal/>
    </border>
    <border>
      <left/>
      <right/>
      <top style="thin">
        <color rgb="FFFFFFFF"/>
      </top>
      <bottom/>
      <diagonal/>
    </border>
    <border>
      <left/>
      <right style="thin">
        <color rgb="FFFFFFFF"/>
      </right>
      <top style="thin">
        <color rgb="FFFFFFFF"/>
      </top>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top style="thin">
        <color rgb="FF593470"/>
      </top>
      <bottom/>
      <diagonal/>
    </border>
    <border>
      <left style="thin">
        <color rgb="FF593470"/>
      </left>
      <right/>
      <top/>
      <bottom/>
      <diagonal/>
    </border>
    <border>
      <left/>
      <right style="thin">
        <color rgb="FF593470"/>
      </right>
      <top style="thin">
        <color rgb="FF593470"/>
      </top>
      <bottom/>
      <diagonal/>
    </border>
    <border>
      <left/>
      <right style="thin">
        <color rgb="FF593470"/>
      </right>
      <top/>
      <bottom/>
      <diagonal/>
    </border>
    <border>
      <left style="thin">
        <color rgb="FF593470"/>
      </left>
      <right style="thin">
        <color rgb="FFFFFFFF"/>
      </right>
      <top/>
      <bottom/>
      <diagonal/>
    </border>
    <border>
      <left style="thin">
        <color rgb="FF593470"/>
      </left>
      <right style="thin">
        <color rgb="FFFFFFFF"/>
      </right>
      <top/>
      <bottom style="thin">
        <color rgb="FFFFFFFF"/>
      </bottom>
      <diagonal/>
    </border>
    <border>
      <left style="thin">
        <color rgb="FF593470"/>
      </left>
      <right style="thin">
        <color rgb="FF593470"/>
      </right>
      <top/>
      <bottom/>
      <diagonal/>
    </border>
    <border>
      <left style="thin">
        <color rgb="FF593470"/>
      </left>
      <right style="thin">
        <color rgb="FF593470"/>
      </right>
      <top/>
      <bottom style="thin">
        <color rgb="FFFFFFFF"/>
      </bottom>
      <diagonal/>
    </border>
    <border>
      <left/>
      <right style="thin">
        <color rgb="FFFFFFFF"/>
      </right>
      <top style="thin">
        <color rgb="FF593470"/>
      </top>
      <bottom/>
      <diagonal/>
    </border>
    <border>
      <left/>
      <right style="thin">
        <color rgb="FFFFFFFF"/>
      </right>
      <top style="thin">
        <color rgb="FF593470"/>
      </top>
      <bottom style="thin">
        <color rgb="FFFFFFFF"/>
      </bottom>
      <diagonal/>
    </border>
    <border>
      <left style="thin">
        <color rgb="FF593470"/>
      </left>
      <right style="thin">
        <color rgb="FF593470"/>
      </right>
      <top/>
      <bottom style="thin">
        <color rgb="FF593470"/>
      </bottom>
      <diagonal/>
    </border>
    <border>
      <left style="thin">
        <color rgb="FFFFFFFF"/>
      </left>
      <right style="thin">
        <color rgb="FF593470"/>
      </right>
      <top/>
      <bottom style="thin">
        <color rgb="FFFFFFFF"/>
      </bottom>
      <diagonal/>
    </border>
    <border>
      <left style="thin">
        <color rgb="FF874EA9"/>
      </left>
      <right style="thin">
        <color rgb="FF874EA9"/>
      </right>
      <top style="thin">
        <color rgb="FF874EA9"/>
      </top>
      <bottom style="thin">
        <color rgb="FF874EA9"/>
      </bottom>
      <diagonal/>
    </border>
    <border>
      <left/>
      <right/>
      <top style="thin">
        <color rgb="FF874EA9"/>
      </top>
      <bottom style="thin">
        <color rgb="FF874EA9"/>
      </bottom>
      <diagonal/>
    </border>
    <border>
      <left/>
      <right style="thin">
        <color rgb="FF874EA9"/>
      </right>
      <top style="thin">
        <color rgb="FF874EA9"/>
      </top>
      <bottom style="thin">
        <color rgb="FF874EA9"/>
      </bottom>
      <diagonal/>
    </border>
    <border>
      <left style="thin">
        <color rgb="FF593470"/>
      </left>
      <right/>
      <top/>
      <bottom style="thin">
        <color rgb="FFFFFFFF"/>
      </bottom>
      <diagonal/>
    </border>
    <border>
      <left/>
      <right/>
      <top style="thin">
        <color rgb="FF593470"/>
      </top>
      <bottom style="thin">
        <color rgb="FFFFFFFF"/>
      </bottom>
      <diagonal/>
    </border>
    <border>
      <left/>
      <right/>
      <top style="thin">
        <color rgb="FF593470"/>
      </top>
      <bottom style="thin">
        <color rgb="FF593470"/>
      </bottom>
      <diagonal/>
    </border>
    <border>
      <left/>
      <right style="thin">
        <color rgb="FF593470"/>
      </right>
      <top style="thin">
        <color rgb="FF593470"/>
      </top>
      <bottom style="thin">
        <color rgb="FF593470"/>
      </bottom>
      <diagonal/>
    </border>
  </borders>
  <cellStyleXfs count="1">
    <xf numFmtId="0" fontId="0" fillId="0" borderId="0"/>
  </cellStyleXfs>
  <cellXfs count="279">
    <xf numFmtId="0" fontId="0" fillId="0" borderId="0" xfId="0"/>
    <xf numFmtId="0" fontId="1" fillId="0" borderId="0" xfId="0" applyFont="1"/>
    <xf numFmtId="0" fontId="2" fillId="0" borderId="0" xfId="0" applyFont="1"/>
    <xf numFmtId="0" fontId="3" fillId="0" borderId="0" xfId="0" applyFont="1"/>
    <xf numFmtId="0" fontId="5" fillId="2" borderId="1" xfId="0" applyFont="1" applyFill="1" applyBorder="1" applyAlignment="1">
      <alignment horizontal="center" vertical="center"/>
    </xf>
    <xf numFmtId="0" fontId="0" fillId="0" borderId="10" xfId="0" applyBorder="1"/>
    <xf numFmtId="0" fontId="0" fillId="0" borderId="11" xfId="0" applyBorder="1"/>
    <xf numFmtId="0" fontId="0" fillId="0" borderId="3" xfId="0" applyBorder="1"/>
    <xf numFmtId="0" fontId="0" fillId="0" borderId="4" xfId="0" applyBorder="1"/>
    <xf numFmtId="0" fontId="0" fillId="0" borderId="13" xfId="0" applyBorder="1"/>
    <xf numFmtId="0" fontId="0" fillId="0" borderId="16" xfId="0" applyBorder="1"/>
    <xf numFmtId="0" fontId="0" fillId="0" borderId="5" xfId="0" applyBorder="1"/>
    <xf numFmtId="0" fontId="0" fillId="0" borderId="22" xfId="0" applyBorder="1"/>
    <xf numFmtId="0" fontId="5" fillId="2" borderId="28" xfId="0" applyFont="1" applyFill="1" applyBorder="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1" fillId="0" borderId="3" xfId="0" applyFont="1" applyBorder="1"/>
    <xf numFmtId="0" fontId="11" fillId="0" borderId="4" xfId="0" applyFont="1" applyBorder="1"/>
    <xf numFmtId="0" fontId="11" fillId="0" borderId="5" xfId="0" applyFont="1" applyBorder="1"/>
    <xf numFmtId="0" fontId="11" fillId="0" borderId="2" xfId="0" applyFont="1" applyBorder="1"/>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7" xfId="0" applyFont="1" applyFill="1" applyBorder="1" applyAlignment="1">
      <alignment horizontal="center" vertical="center"/>
    </xf>
    <xf numFmtId="0" fontId="13" fillId="2" borderId="29"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2" xfId="0" applyFont="1" applyBorder="1" applyAlignment="1">
      <alignment horizontal="left" vertical="center"/>
    </xf>
    <xf numFmtId="0" fontId="17" fillId="0" borderId="0" xfId="0" applyFont="1" applyAlignment="1">
      <alignment horizontal="left" vertical="center"/>
    </xf>
    <xf numFmtId="0" fontId="6" fillId="0" borderId="3" xfId="0" applyFont="1" applyBorder="1" applyAlignment="1">
      <alignment horizontal="center"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3" fillId="2" borderId="23"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9" fillId="2" borderId="24" xfId="0" applyFont="1" applyFill="1" applyBorder="1" applyAlignment="1">
      <alignment horizontal="center" vertical="center"/>
    </xf>
    <xf numFmtId="0" fontId="9" fillId="2" borderId="27" xfId="0" applyFont="1" applyFill="1" applyBorder="1" applyAlignment="1">
      <alignment horizontal="center" vertical="center" wrapText="1"/>
    </xf>
    <xf numFmtId="3" fontId="0" fillId="0" borderId="9" xfId="0" applyNumberFormat="1" applyBorder="1" applyAlignment="1">
      <alignment horizontal="center" vertical="center"/>
    </xf>
    <xf numFmtId="164" fontId="0" fillId="0" borderId="11" xfId="0" applyNumberFormat="1" applyBorder="1" applyAlignment="1">
      <alignment horizontal="center" vertical="center"/>
    </xf>
    <xf numFmtId="3" fontId="0" fillId="0" borderId="12" xfId="0" applyNumberFormat="1" applyBorder="1" applyAlignment="1">
      <alignment horizontal="center" vertical="center"/>
    </xf>
    <xf numFmtId="164" fontId="0" fillId="0" borderId="14" xfId="0" applyNumberFormat="1" applyBorder="1" applyAlignment="1">
      <alignment horizontal="center" vertical="center"/>
    </xf>
    <xf numFmtId="3" fontId="0" fillId="0" borderId="15" xfId="0" applyNumberFormat="1" applyBorder="1" applyAlignment="1">
      <alignment horizontal="center" vertical="center"/>
    </xf>
    <xf numFmtId="164" fontId="0" fillId="0" borderId="17" xfId="0" applyNumberFormat="1" applyBorder="1" applyAlignment="1">
      <alignment horizontal="center" vertical="center"/>
    </xf>
    <xf numFmtId="3" fontId="0" fillId="0" borderId="6" xfId="0" applyNumberFormat="1" applyBorder="1" applyAlignment="1">
      <alignment horizontal="center" vertical="center"/>
    </xf>
    <xf numFmtId="164" fontId="0" fillId="0" borderId="8" xfId="0" applyNumberFormat="1" applyBorder="1" applyAlignment="1">
      <alignment horizontal="center" vertical="center"/>
    </xf>
    <xf numFmtId="0" fontId="5" fillId="2" borderId="3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5" fillId="2" borderId="29" xfId="0" applyFont="1" applyFill="1" applyBorder="1" applyAlignment="1">
      <alignment horizontal="center" vertical="center"/>
    </xf>
    <xf numFmtId="0" fontId="11" fillId="0" borderId="9" xfId="0" applyFont="1" applyBorder="1" applyAlignment="1">
      <alignment horizontal="left" vertical="center"/>
    </xf>
    <xf numFmtId="0" fontId="11" fillId="0" borderId="12" xfId="0" applyFont="1" applyBorder="1" applyAlignment="1">
      <alignment horizontal="left" vertical="center"/>
    </xf>
    <xf numFmtId="0" fontId="11" fillId="0" borderId="15" xfId="0" applyFont="1" applyBorder="1" applyAlignment="1">
      <alignment horizontal="left" vertical="center"/>
    </xf>
    <xf numFmtId="0" fontId="11" fillId="0" borderId="6" xfId="0" applyFont="1" applyBorder="1" applyAlignment="1">
      <alignment horizontal="left" vertical="center"/>
    </xf>
    <xf numFmtId="0" fontId="9" fillId="4" borderId="28"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19" fillId="2" borderId="23" xfId="0" applyFont="1" applyFill="1" applyBorder="1" applyAlignment="1">
      <alignment horizontal="center" vertical="center" wrapText="1"/>
    </xf>
    <xf numFmtId="3" fontId="6" fillId="0" borderId="6" xfId="0" applyNumberFormat="1" applyFont="1" applyBorder="1" applyAlignment="1">
      <alignment horizontal="center" vertical="center"/>
    </xf>
    <xf numFmtId="3" fontId="6" fillId="0" borderId="7" xfId="0" applyNumberFormat="1" applyFont="1" applyBorder="1" applyAlignment="1">
      <alignment horizontal="center" vertical="center"/>
    </xf>
    <xf numFmtId="3" fontId="6" fillId="0" borderId="8" xfId="0" applyNumberFormat="1" applyFont="1" applyBorder="1" applyAlignment="1">
      <alignment horizontal="center" vertical="center"/>
    </xf>
    <xf numFmtId="3" fontId="6" fillId="0" borderId="2" xfId="0" applyNumberFormat="1" applyFont="1" applyBorder="1" applyAlignment="1">
      <alignment horizontal="center" vertical="center"/>
    </xf>
    <xf numFmtId="0" fontId="6" fillId="0" borderId="2" xfId="0" applyFont="1" applyBorder="1" applyAlignment="1">
      <alignment horizontal="center" vertical="center"/>
    </xf>
    <xf numFmtId="10" fontId="6" fillId="0" borderId="6" xfId="0" applyNumberFormat="1" applyFont="1" applyBorder="1" applyAlignment="1">
      <alignment horizontal="center" vertical="center"/>
    </xf>
    <xf numFmtId="3" fontId="6" fillId="0" borderId="9"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1" xfId="0" applyNumberFormat="1" applyFont="1" applyBorder="1" applyAlignment="1">
      <alignment horizontal="center" vertical="center"/>
    </xf>
    <xf numFmtId="3" fontId="6" fillId="0" borderId="3" xfId="0" applyNumberFormat="1" applyFont="1" applyBorder="1" applyAlignment="1">
      <alignment horizontal="center" vertical="center"/>
    </xf>
    <xf numFmtId="10" fontId="6" fillId="0" borderId="9" xfId="0" applyNumberFormat="1" applyFont="1" applyBorder="1" applyAlignment="1">
      <alignment horizontal="center" vertical="center"/>
    </xf>
    <xf numFmtId="0" fontId="7" fillId="0" borderId="4" xfId="0" applyFont="1" applyBorder="1" applyAlignment="1">
      <alignment horizontal="left" vertical="center" indent="1"/>
    </xf>
    <xf numFmtId="3" fontId="7" fillId="0" borderId="12" xfId="0" applyNumberFormat="1" applyFont="1" applyBorder="1" applyAlignment="1">
      <alignment horizontal="center" vertical="center"/>
    </xf>
    <xf numFmtId="3" fontId="7" fillId="0" borderId="13" xfId="0" applyNumberFormat="1" applyFont="1" applyBorder="1" applyAlignment="1">
      <alignment horizontal="center" vertical="center"/>
    </xf>
    <xf numFmtId="3" fontId="7" fillId="0" borderId="14" xfId="0" applyNumberFormat="1" applyFont="1" applyBorder="1" applyAlignment="1">
      <alignment horizontal="center" vertical="center"/>
    </xf>
    <xf numFmtId="3" fontId="7" fillId="0" borderId="4" xfId="0" applyNumberFormat="1" applyFont="1" applyBorder="1" applyAlignment="1">
      <alignment horizontal="center" vertical="center"/>
    </xf>
    <xf numFmtId="0" fontId="7" fillId="0" borderId="4" xfId="0" applyFont="1" applyBorder="1" applyAlignment="1">
      <alignment horizontal="center" vertical="center"/>
    </xf>
    <xf numFmtId="10" fontId="7" fillId="0" borderId="12" xfId="0" applyNumberFormat="1" applyFont="1" applyBorder="1" applyAlignment="1">
      <alignment horizontal="center" vertical="center"/>
    </xf>
    <xf numFmtId="0" fontId="6" fillId="0" borderId="18" xfId="0" applyFont="1" applyBorder="1" applyAlignment="1">
      <alignment horizontal="left" vertical="center" indent="1"/>
    </xf>
    <xf numFmtId="3" fontId="6" fillId="0" borderId="19" xfId="0" applyNumberFormat="1" applyFont="1" applyBorder="1" applyAlignment="1">
      <alignment horizontal="center" vertical="center"/>
    </xf>
    <xf numFmtId="3" fontId="6" fillId="0" borderId="20" xfId="0" applyNumberFormat="1" applyFont="1" applyBorder="1" applyAlignment="1">
      <alignment horizontal="center" vertical="center"/>
    </xf>
    <xf numFmtId="3" fontId="6" fillId="0" borderId="21" xfId="0" applyNumberFormat="1" applyFont="1" applyBorder="1" applyAlignment="1">
      <alignment horizontal="center" vertical="center"/>
    </xf>
    <xf numFmtId="3" fontId="6" fillId="0" borderId="18" xfId="0" applyNumberFormat="1" applyFont="1" applyBorder="1" applyAlignment="1">
      <alignment horizontal="center" vertical="center"/>
    </xf>
    <xf numFmtId="0" fontId="6" fillId="0" borderId="18" xfId="0" applyFont="1" applyBorder="1" applyAlignment="1">
      <alignment horizontal="center" vertical="center"/>
    </xf>
    <xf numFmtId="10" fontId="6" fillId="0" borderId="19" xfId="0" applyNumberFormat="1" applyFont="1" applyBorder="1" applyAlignment="1">
      <alignment horizontal="center" vertical="center"/>
    </xf>
    <xf numFmtId="0" fontId="7" fillId="0" borderId="4" xfId="0" applyFont="1" applyBorder="1" applyAlignment="1">
      <alignment horizontal="left" vertical="center" indent="2"/>
    </xf>
    <xf numFmtId="0" fontId="7" fillId="0" borderId="5" xfId="0" applyFont="1" applyBorder="1" applyAlignment="1">
      <alignment horizontal="left" vertical="center" indent="2"/>
    </xf>
    <xf numFmtId="3" fontId="7" fillId="0" borderId="15"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7" xfId="0" applyNumberFormat="1" applyFont="1" applyBorder="1" applyAlignment="1">
      <alignment horizontal="center" vertical="center"/>
    </xf>
    <xf numFmtId="3" fontId="7" fillId="0" borderId="5" xfId="0" applyNumberFormat="1" applyFont="1" applyBorder="1" applyAlignment="1">
      <alignment horizontal="center" vertical="center"/>
    </xf>
    <xf numFmtId="0" fontId="7" fillId="0" borderId="5" xfId="0" applyFont="1" applyBorder="1" applyAlignment="1">
      <alignment horizontal="center" vertical="center"/>
    </xf>
    <xf numFmtId="10" fontId="7" fillId="0" borderId="15" xfId="0" applyNumberFormat="1" applyFont="1" applyBorder="1" applyAlignment="1">
      <alignment horizontal="center" vertical="center"/>
    </xf>
    <xf numFmtId="0" fontId="7" fillId="0" borderId="5" xfId="0" applyFont="1" applyBorder="1" applyAlignment="1">
      <alignment horizontal="left" vertical="center"/>
    </xf>
    <xf numFmtId="0" fontId="7" fillId="0" borderId="3" xfId="0" applyFont="1" applyBorder="1" applyAlignment="1">
      <alignment horizontal="left" vertical="center" indent="1"/>
    </xf>
    <xf numFmtId="3" fontId="7" fillId="0" borderId="9" xfId="0" applyNumberFormat="1" applyFont="1" applyBorder="1" applyAlignment="1">
      <alignment horizontal="center" vertical="center"/>
    </xf>
    <xf numFmtId="3" fontId="7" fillId="0" borderId="10" xfId="0" applyNumberFormat="1" applyFont="1" applyBorder="1" applyAlignment="1">
      <alignment horizontal="center" vertical="center"/>
    </xf>
    <xf numFmtId="3" fontId="7" fillId="0" borderId="11" xfId="0" applyNumberFormat="1" applyFont="1" applyBorder="1" applyAlignment="1">
      <alignment horizontal="center" vertical="center"/>
    </xf>
    <xf numFmtId="3" fontId="7" fillId="0" borderId="3" xfId="0" applyNumberFormat="1" applyFont="1" applyBorder="1" applyAlignment="1">
      <alignment horizontal="center" vertical="center"/>
    </xf>
    <xf numFmtId="0" fontId="7" fillId="0" borderId="3" xfId="0" applyFont="1" applyBorder="1" applyAlignment="1">
      <alignment horizontal="center" vertical="center"/>
    </xf>
    <xf numFmtId="10" fontId="7" fillId="0" borderId="9" xfId="0" applyNumberFormat="1" applyFont="1" applyBorder="1" applyAlignment="1">
      <alignment horizontal="center" vertical="center"/>
    </xf>
    <xf numFmtId="0" fontId="7" fillId="0" borderId="4" xfId="0" applyFont="1" applyBorder="1" applyAlignment="1">
      <alignment horizontal="left" vertical="center" indent="3"/>
    </xf>
    <xf numFmtId="0" fontId="7" fillId="0" borderId="5" xfId="0" applyFont="1" applyBorder="1" applyAlignment="1">
      <alignment horizontal="left" vertical="center" indent="1"/>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8" xfId="0" applyNumberFormat="1" applyFont="1" applyBorder="1" applyAlignment="1">
      <alignment horizontal="center" vertical="center"/>
    </xf>
    <xf numFmtId="2" fontId="6" fillId="0" borderId="2" xfId="0" applyNumberFormat="1" applyFont="1" applyBorder="1" applyAlignment="1">
      <alignment horizontal="center" vertical="center"/>
    </xf>
    <xf numFmtId="0" fontId="11" fillId="0" borderId="3" xfId="0" applyFont="1" applyBorder="1" applyAlignment="1">
      <alignment horizontal="left" vertical="center"/>
    </xf>
    <xf numFmtId="3" fontId="0" fillId="0" borderId="10" xfId="0" applyNumberFormat="1" applyBorder="1" applyAlignment="1">
      <alignment horizontal="center" vertical="center"/>
    </xf>
    <xf numFmtId="2" fontId="20" fillId="0" borderId="10" xfId="0" applyNumberFormat="1" applyFont="1" applyBorder="1" applyAlignment="1">
      <alignment horizontal="center" vertical="center"/>
    </xf>
    <xf numFmtId="2" fontId="20" fillId="0" borderId="11" xfId="0" applyNumberFormat="1" applyFont="1" applyBorder="1" applyAlignment="1">
      <alignment horizontal="center" vertical="center"/>
    </xf>
    <xf numFmtId="0" fontId="11" fillId="0" borderId="4" xfId="0" applyFont="1" applyBorder="1" applyAlignment="1">
      <alignment horizontal="left" vertical="center"/>
    </xf>
    <xf numFmtId="3" fontId="0" fillId="0" borderId="13" xfId="0" applyNumberFormat="1" applyBorder="1" applyAlignment="1">
      <alignment horizontal="center" vertical="center"/>
    </xf>
    <xf numFmtId="2" fontId="20" fillId="0" borderId="13" xfId="0" applyNumberFormat="1" applyFont="1" applyBorder="1" applyAlignment="1">
      <alignment horizontal="center" vertical="center"/>
    </xf>
    <xf numFmtId="2" fontId="20" fillId="0" borderId="14" xfId="0" applyNumberFormat="1" applyFont="1" applyBorder="1" applyAlignment="1">
      <alignment horizontal="center" vertical="center"/>
    </xf>
    <xf numFmtId="0" fontId="11" fillId="0" borderId="5" xfId="0" applyFont="1" applyBorder="1" applyAlignment="1">
      <alignment horizontal="left" vertical="center"/>
    </xf>
    <xf numFmtId="3" fontId="0" fillId="0" borderId="16" xfId="0" applyNumberFormat="1" applyBorder="1" applyAlignment="1">
      <alignment horizontal="center" vertical="center"/>
    </xf>
    <xf numFmtId="2" fontId="20" fillId="0" borderId="16" xfId="0" applyNumberFormat="1" applyFont="1" applyBorder="1" applyAlignment="1">
      <alignment horizontal="center" vertical="center"/>
    </xf>
    <xf numFmtId="2" fontId="20" fillId="0" borderId="17" xfId="0" applyNumberFormat="1" applyFont="1" applyBorder="1" applyAlignment="1">
      <alignment horizontal="center" vertical="center"/>
    </xf>
    <xf numFmtId="0" fontId="11" fillId="0" borderId="2" xfId="0" applyFont="1" applyBorder="1" applyAlignment="1">
      <alignment horizontal="left" vertical="center"/>
    </xf>
    <xf numFmtId="3" fontId="11" fillId="0" borderId="6" xfId="0" applyNumberFormat="1" applyFont="1" applyBorder="1" applyAlignment="1">
      <alignment horizontal="center" vertical="center"/>
    </xf>
    <xf numFmtId="3" fontId="11" fillId="0" borderId="7" xfId="0" applyNumberFormat="1" applyFont="1" applyBorder="1" applyAlignment="1">
      <alignment horizontal="center" vertical="center"/>
    </xf>
    <xf numFmtId="2" fontId="21" fillId="0" borderId="7" xfId="0" applyNumberFormat="1" applyFont="1" applyBorder="1" applyAlignment="1">
      <alignment horizontal="center" vertical="center"/>
    </xf>
    <xf numFmtId="2" fontId="21" fillId="0" borderId="8" xfId="0" applyNumberFormat="1" applyFont="1" applyBorder="1" applyAlignment="1">
      <alignment horizontal="center" vertical="center"/>
    </xf>
    <xf numFmtId="2" fontId="22" fillId="0" borderId="11" xfId="0" applyNumberFormat="1" applyFont="1" applyBorder="1" applyAlignment="1">
      <alignment horizontal="center" vertical="center"/>
    </xf>
    <xf numFmtId="2" fontId="22" fillId="0" borderId="14" xfId="0" applyNumberFormat="1" applyFont="1" applyBorder="1" applyAlignment="1">
      <alignment horizontal="center" vertical="center"/>
    </xf>
    <xf numFmtId="2" fontId="22" fillId="0" borderId="17" xfId="0" applyNumberFormat="1" applyFont="1" applyBorder="1" applyAlignment="1">
      <alignment horizontal="center" vertical="center"/>
    </xf>
    <xf numFmtId="2" fontId="22" fillId="0" borderId="10" xfId="0" applyNumberFormat="1" applyFont="1" applyBorder="1" applyAlignment="1">
      <alignment horizontal="center" vertical="center"/>
    </xf>
    <xf numFmtId="2" fontId="22" fillId="0" borderId="13" xfId="0" applyNumberFormat="1" applyFont="1" applyBorder="1" applyAlignment="1">
      <alignment horizontal="center" vertical="center"/>
    </xf>
    <xf numFmtId="2" fontId="22" fillId="0" borderId="16" xfId="0" applyNumberFormat="1" applyFont="1" applyBorder="1" applyAlignment="1">
      <alignment horizontal="center" vertical="center"/>
    </xf>
    <xf numFmtId="3" fontId="0" fillId="0" borderId="3" xfId="0" applyNumberFormat="1" applyBorder="1" applyAlignment="1">
      <alignment horizontal="center" vertical="center"/>
    </xf>
    <xf numFmtId="3" fontId="0" fillId="0" borderId="4" xfId="0" applyNumberFormat="1" applyBorder="1" applyAlignment="1">
      <alignment horizontal="center" vertical="center"/>
    </xf>
    <xf numFmtId="3" fontId="0" fillId="0" borderId="5" xfId="0" applyNumberFormat="1" applyBorder="1" applyAlignment="1">
      <alignment horizontal="center" vertical="center"/>
    </xf>
    <xf numFmtId="3" fontId="11" fillId="0" borderId="2" xfId="0" applyNumberFormat="1" applyFont="1" applyBorder="1" applyAlignment="1">
      <alignment horizontal="center" vertical="center"/>
    </xf>
    <xf numFmtId="2" fontId="23" fillId="0" borderId="11" xfId="0" applyNumberFormat="1" applyFont="1" applyBorder="1" applyAlignment="1">
      <alignment horizontal="center" vertical="center"/>
    </xf>
    <xf numFmtId="3" fontId="6" fillId="0" borderId="15" xfId="0" applyNumberFormat="1" applyFont="1" applyBorder="1" applyAlignment="1">
      <alignment horizontal="center" vertical="center"/>
    </xf>
    <xf numFmtId="2" fontId="23" fillId="0" borderId="17" xfId="0" applyNumberFormat="1" applyFont="1" applyBorder="1" applyAlignment="1">
      <alignment horizontal="center" vertical="center"/>
    </xf>
    <xf numFmtId="2" fontId="23" fillId="0" borderId="8" xfId="0" applyNumberFormat="1" applyFont="1" applyBorder="1" applyAlignment="1">
      <alignment horizontal="center" vertical="center"/>
    </xf>
    <xf numFmtId="2" fontId="24" fillId="0" borderId="11" xfId="0" applyNumberFormat="1" applyFont="1" applyBorder="1" applyAlignment="1">
      <alignment horizontal="center" vertical="center"/>
    </xf>
    <xf numFmtId="2" fontId="24" fillId="0" borderId="14" xfId="0" applyNumberFormat="1" applyFont="1" applyBorder="1" applyAlignment="1">
      <alignment horizontal="center" vertical="center"/>
    </xf>
    <xf numFmtId="2" fontId="24" fillId="0" borderId="17" xfId="0" applyNumberFormat="1" applyFont="1" applyBorder="1" applyAlignment="1">
      <alignment horizontal="center" vertical="center"/>
    </xf>
    <xf numFmtId="3" fontId="6" fillId="0" borderId="12" xfId="0" applyNumberFormat="1" applyFont="1" applyBorder="1" applyAlignment="1">
      <alignment horizontal="center" vertical="center"/>
    </xf>
    <xf numFmtId="2" fontId="23" fillId="0" borderId="14" xfId="0" applyNumberFormat="1" applyFont="1" applyBorder="1" applyAlignment="1">
      <alignment horizontal="center" vertical="center"/>
    </xf>
    <xf numFmtId="3" fontId="6" fillId="0" borderId="32" xfId="0" applyNumberFormat="1" applyFont="1" applyBorder="1" applyAlignment="1">
      <alignment horizontal="center" vertical="center"/>
    </xf>
    <xf numFmtId="2" fontId="23" fillId="0" borderId="33" xfId="0" applyNumberFormat="1" applyFont="1" applyBorder="1" applyAlignment="1">
      <alignment horizontal="center" vertical="center"/>
    </xf>
    <xf numFmtId="2" fontId="22" fillId="0" borderId="3" xfId="0" applyNumberFormat="1" applyFont="1" applyBorder="1" applyAlignment="1">
      <alignment horizontal="center" vertical="center"/>
    </xf>
    <xf numFmtId="2" fontId="22" fillId="0" borderId="4" xfId="0" applyNumberFormat="1" applyFont="1" applyBorder="1" applyAlignment="1">
      <alignment horizontal="center" vertical="center"/>
    </xf>
    <xf numFmtId="2" fontId="22" fillId="0" borderId="5" xfId="0" applyNumberFormat="1" applyFont="1" applyBorder="1" applyAlignment="1">
      <alignment horizontal="center" vertical="center"/>
    </xf>
    <xf numFmtId="2" fontId="23" fillId="0" borderId="2" xfId="0" applyNumberFormat="1" applyFont="1" applyBorder="1" applyAlignment="1">
      <alignment horizontal="center" vertical="center"/>
    </xf>
    <xf numFmtId="0" fontId="25" fillId="0" borderId="3" xfId="0" applyFont="1" applyBorder="1" applyAlignment="1">
      <alignment horizontal="left" vertical="center"/>
    </xf>
    <xf numFmtId="3" fontId="26" fillId="0" borderId="9" xfId="0" applyNumberFormat="1" applyFont="1" applyBorder="1" applyAlignment="1">
      <alignment horizontal="center" vertical="center"/>
    </xf>
    <xf numFmtId="2" fontId="27" fillId="0" borderId="10" xfId="0" applyNumberFormat="1" applyFont="1" applyBorder="1" applyAlignment="1">
      <alignment horizontal="center" vertical="center"/>
    </xf>
    <xf numFmtId="3" fontId="26" fillId="0" borderId="11" xfId="0" applyNumberFormat="1" applyFont="1" applyBorder="1" applyAlignment="1">
      <alignment horizontal="center" vertical="center"/>
    </xf>
    <xf numFmtId="0" fontId="25" fillId="0" borderId="4" xfId="0" applyFont="1" applyBorder="1" applyAlignment="1">
      <alignment horizontal="left" vertical="center"/>
    </xf>
    <xf numFmtId="3" fontId="26" fillId="0" borderId="12" xfId="0" applyNumberFormat="1" applyFont="1" applyBorder="1" applyAlignment="1">
      <alignment horizontal="center" vertical="center"/>
    </xf>
    <xf numFmtId="2" fontId="27" fillId="0" borderId="13" xfId="0" applyNumberFormat="1" applyFont="1" applyBorder="1" applyAlignment="1">
      <alignment horizontal="center" vertical="center"/>
    </xf>
    <xf numFmtId="3" fontId="26" fillId="0" borderId="14" xfId="0" applyNumberFormat="1" applyFont="1" applyBorder="1" applyAlignment="1">
      <alignment horizontal="center" vertical="center"/>
    </xf>
    <xf numFmtId="0" fontId="25" fillId="0" borderId="5" xfId="0" applyFont="1" applyBorder="1" applyAlignment="1">
      <alignment horizontal="left" vertical="center"/>
    </xf>
    <xf numFmtId="3" fontId="26" fillId="0" borderId="15" xfId="0" applyNumberFormat="1" applyFont="1" applyBorder="1" applyAlignment="1">
      <alignment horizontal="center" vertical="center"/>
    </xf>
    <xf numFmtId="2" fontId="27" fillId="0" borderId="16" xfId="0" applyNumberFormat="1" applyFont="1" applyBorder="1" applyAlignment="1">
      <alignment horizontal="center" vertical="center"/>
    </xf>
    <xf numFmtId="3" fontId="26" fillId="0" borderId="17" xfId="0" applyNumberFormat="1" applyFont="1" applyBorder="1" applyAlignment="1">
      <alignment horizontal="center" vertical="center"/>
    </xf>
    <xf numFmtId="0" fontId="25" fillId="0" borderId="2" xfId="0" applyFont="1" applyBorder="1" applyAlignment="1">
      <alignment horizontal="left" vertical="center"/>
    </xf>
    <xf numFmtId="3" fontId="25" fillId="0" borderId="6" xfId="0" applyNumberFormat="1" applyFont="1" applyBorder="1" applyAlignment="1">
      <alignment horizontal="center" vertical="center"/>
    </xf>
    <xf numFmtId="2" fontId="28" fillId="0" borderId="7" xfId="0" applyNumberFormat="1" applyFont="1" applyBorder="1" applyAlignment="1">
      <alignment horizontal="center" vertical="center"/>
    </xf>
    <xf numFmtId="3" fontId="25" fillId="0" borderId="8" xfId="0" applyNumberFormat="1" applyFont="1" applyBorder="1" applyAlignment="1">
      <alignment horizontal="center" vertical="center"/>
    </xf>
    <xf numFmtId="2" fontId="27" fillId="0" borderId="11" xfId="0" applyNumberFormat="1" applyFont="1" applyBorder="1" applyAlignment="1">
      <alignment horizontal="center" vertical="center"/>
    </xf>
    <xf numFmtId="2" fontId="27" fillId="0" borderId="14" xfId="0" applyNumberFormat="1" applyFont="1" applyBorder="1" applyAlignment="1">
      <alignment horizontal="center" vertical="center"/>
    </xf>
    <xf numFmtId="2" fontId="27" fillId="0" borderId="17" xfId="0" applyNumberFormat="1" applyFont="1" applyBorder="1" applyAlignment="1">
      <alignment horizontal="center" vertical="center"/>
    </xf>
    <xf numFmtId="2" fontId="28" fillId="0" borderId="8" xfId="0" applyNumberFormat="1" applyFont="1" applyBorder="1" applyAlignment="1">
      <alignment horizontal="center" vertical="center"/>
    </xf>
    <xf numFmtId="0" fontId="6" fillId="0" borderId="4" xfId="0" applyFont="1" applyBorder="1" applyAlignment="1">
      <alignment horizontal="left" vertical="center"/>
    </xf>
    <xf numFmtId="165" fontId="7" fillId="0" borderId="10" xfId="0" applyNumberFormat="1" applyFont="1" applyBorder="1" applyAlignment="1">
      <alignment horizontal="center" vertical="center"/>
    </xf>
    <xf numFmtId="165" fontId="7" fillId="0" borderId="11" xfId="0" applyNumberFormat="1" applyFont="1" applyBorder="1" applyAlignment="1">
      <alignment horizontal="center" vertical="center"/>
    </xf>
    <xf numFmtId="165" fontId="7" fillId="0" borderId="13" xfId="0" applyNumberFormat="1" applyFont="1" applyBorder="1" applyAlignment="1">
      <alignment horizontal="center" vertical="center"/>
    </xf>
    <xf numFmtId="165" fontId="7" fillId="0" borderId="14" xfId="0" applyNumberFormat="1" applyFont="1" applyBorder="1" applyAlignment="1">
      <alignment horizontal="center" vertical="center"/>
    </xf>
    <xf numFmtId="165" fontId="7" fillId="0" borderId="16" xfId="0" applyNumberFormat="1" applyFont="1" applyBorder="1" applyAlignment="1">
      <alignment horizontal="center" vertical="center"/>
    </xf>
    <xf numFmtId="165" fontId="7" fillId="0" borderId="17"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0" borderId="8" xfId="0" applyNumberFormat="1" applyFont="1" applyBorder="1" applyAlignment="1">
      <alignment horizontal="center" vertical="center"/>
    </xf>
    <xf numFmtId="2" fontId="7" fillId="0" borderId="9" xfId="0" applyNumberFormat="1" applyFont="1" applyBorder="1" applyAlignment="1">
      <alignment horizontal="center" vertical="center"/>
    </xf>
    <xf numFmtId="2" fontId="7" fillId="0" borderId="12" xfId="0" applyNumberFormat="1" applyFont="1" applyBorder="1" applyAlignment="1">
      <alignment horizontal="center" vertical="center"/>
    </xf>
    <xf numFmtId="2" fontId="7" fillId="0" borderId="15" xfId="0" applyNumberFormat="1" applyFont="1" applyBorder="1" applyAlignment="1">
      <alignment horizontal="center" vertical="center"/>
    </xf>
    <xf numFmtId="0" fontId="7" fillId="0" borderId="9" xfId="0" applyFont="1" applyBorder="1" applyAlignment="1">
      <alignment horizontal="center" vertical="center"/>
    </xf>
    <xf numFmtId="0" fontId="22" fillId="0" borderId="11" xfId="0" applyFont="1" applyBorder="1" applyAlignment="1">
      <alignment horizontal="center" vertical="center"/>
    </xf>
    <xf numFmtId="0" fontId="7" fillId="0" borderId="12" xfId="0" applyFont="1" applyBorder="1" applyAlignment="1">
      <alignment horizontal="center" vertical="center"/>
    </xf>
    <xf numFmtId="0" fontId="22" fillId="0" borderId="14" xfId="0" applyFont="1" applyBorder="1" applyAlignment="1">
      <alignment horizontal="center" vertical="center"/>
    </xf>
    <xf numFmtId="0" fontId="7" fillId="0" borderId="15" xfId="0" applyFont="1" applyBorder="1" applyAlignment="1">
      <alignment horizontal="center" vertical="center"/>
    </xf>
    <xf numFmtId="0" fontId="22" fillId="0" borderId="17" xfId="0" applyFont="1" applyBorder="1" applyAlignment="1">
      <alignment horizontal="center" vertical="center"/>
    </xf>
    <xf numFmtId="1" fontId="22" fillId="0" borderId="11" xfId="0" applyNumberFormat="1" applyFont="1" applyBorder="1" applyAlignment="1">
      <alignment horizontal="center" vertical="center"/>
    </xf>
    <xf numFmtId="1" fontId="22" fillId="0" borderId="14" xfId="0" applyNumberFormat="1" applyFont="1" applyBorder="1" applyAlignment="1">
      <alignment horizontal="center" vertical="center"/>
    </xf>
    <xf numFmtId="1" fontId="22" fillId="0" borderId="17" xfId="0" applyNumberFormat="1" applyFont="1" applyBorder="1" applyAlignment="1">
      <alignment horizontal="center" vertical="center"/>
    </xf>
    <xf numFmtId="1" fontId="23" fillId="0" borderId="8" xfId="0" applyNumberFormat="1" applyFont="1" applyBorder="1" applyAlignment="1">
      <alignment horizontal="center" vertical="center"/>
    </xf>
    <xf numFmtId="2" fontId="7" fillId="0" borderId="3" xfId="0" applyNumberFormat="1" applyFont="1" applyBorder="1" applyAlignment="1">
      <alignment horizontal="center" vertical="center"/>
    </xf>
    <xf numFmtId="2" fontId="7" fillId="0" borderId="4" xfId="0" applyNumberFormat="1" applyFont="1" applyBorder="1" applyAlignment="1">
      <alignment horizontal="center" vertical="center"/>
    </xf>
    <xf numFmtId="2" fontId="7" fillId="0" borderId="5" xfId="0" applyNumberFormat="1" applyFont="1" applyBorder="1" applyAlignment="1">
      <alignment horizontal="center" vertical="center"/>
    </xf>
    <xf numFmtId="0" fontId="0" fillId="0" borderId="3" xfId="0" applyBorder="1" applyAlignment="1">
      <alignment horizontal="center" vertical="center"/>
    </xf>
    <xf numFmtId="10" fontId="20" fillId="0" borderId="9" xfId="0" applyNumberFormat="1" applyFont="1" applyBorder="1" applyAlignment="1">
      <alignment horizontal="center" vertical="center"/>
    </xf>
    <xf numFmtId="3" fontId="0" fillId="0" borderId="11" xfId="0" applyNumberFormat="1" applyBorder="1" applyAlignment="1">
      <alignment horizontal="center" vertical="center"/>
    </xf>
    <xf numFmtId="0" fontId="0" fillId="0" borderId="4" xfId="0" applyBorder="1" applyAlignment="1">
      <alignment horizontal="center" vertical="center"/>
    </xf>
    <xf numFmtId="10" fontId="20" fillId="0" borderId="12" xfId="0" applyNumberFormat="1" applyFont="1" applyBorder="1" applyAlignment="1">
      <alignment horizontal="center" vertical="center"/>
    </xf>
    <xf numFmtId="3" fontId="0" fillId="0" borderId="14" xfId="0" applyNumberFormat="1" applyBorder="1" applyAlignment="1">
      <alignment horizontal="center" vertical="center"/>
    </xf>
    <xf numFmtId="10" fontId="23" fillId="0" borderId="6" xfId="0" applyNumberFormat="1" applyFont="1" applyBorder="1" applyAlignment="1">
      <alignment horizontal="center" vertical="center"/>
    </xf>
    <xf numFmtId="0" fontId="4" fillId="0" borderId="0" xfId="0" applyFont="1" applyAlignment="1">
      <alignment horizontal="center" vertical="center"/>
    </xf>
    <xf numFmtId="0" fontId="0" fillId="0" borderId="0" xfId="0"/>
    <xf numFmtId="0" fontId="8" fillId="0" borderId="0" xfId="0" applyFont="1" applyAlignment="1">
      <alignment horizontal="center" vertical="center"/>
    </xf>
    <xf numFmtId="0" fontId="5" fillId="2" borderId="1" xfId="0" applyFont="1" applyFill="1" applyBorder="1" applyAlignment="1">
      <alignment horizontal="center" vertical="center"/>
    </xf>
    <xf numFmtId="0" fontId="0" fillId="0" borderId="35" xfId="0" applyBorder="1"/>
    <xf numFmtId="0" fontId="0" fillId="0" borderId="36"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37" xfId="0" applyBorder="1"/>
    <xf numFmtId="0" fontId="5" fillId="4" borderId="4" xfId="0" applyFont="1" applyFill="1" applyBorder="1" applyAlignment="1">
      <alignment horizontal="center" vertical="center"/>
    </xf>
    <xf numFmtId="0" fontId="0" fillId="0" borderId="49" xfId="0" applyBorder="1"/>
    <xf numFmtId="0" fontId="0" fillId="3" borderId="3" xfId="0" applyFill="1" applyBorder="1" applyAlignment="1">
      <alignment horizontal="center" vertical="center"/>
    </xf>
    <xf numFmtId="0" fontId="0" fillId="0" borderId="46" xfId="0" applyBorder="1"/>
    <xf numFmtId="0" fontId="0" fillId="0" borderId="48" xfId="0" applyBorder="1"/>
    <xf numFmtId="0" fontId="5" fillId="2" borderId="25" xfId="0" applyFont="1" applyFill="1" applyBorder="1" applyAlignment="1">
      <alignment horizontal="center" vertical="center"/>
    </xf>
    <xf numFmtId="0" fontId="0" fillId="0" borderId="51" xfId="0" applyBorder="1"/>
    <xf numFmtId="0" fontId="5" fillId="2" borderId="1" xfId="0" applyFont="1" applyFill="1" applyBorder="1" applyAlignment="1">
      <alignment horizontal="center" vertical="center" wrapText="1"/>
    </xf>
    <xf numFmtId="0" fontId="0" fillId="0" borderId="45" xfId="0" applyBorder="1"/>
    <xf numFmtId="0" fontId="12" fillId="0" borderId="0" xfId="0" applyFont="1" applyAlignment="1">
      <alignment horizontal="left" vertical="center"/>
    </xf>
    <xf numFmtId="0" fontId="5" fillId="2" borderId="23" xfId="0" applyFont="1" applyFill="1" applyBorder="1" applyAlignment="1">
      <alignment horizontal="center" vertical="center"/>
    </xf>
    <xf numFmtId="0" fontId="0" fillId="0" borderId="52" xfId="0" applyBorder="1"/>
    <xf numFmtId="0" fontId="0" fillId="0" borderId="53" xfId="0" applyBorder="1"/>
    <xf numFmtId="0" fontId="10" fillId="3" borderId="3" xfId="0" applyFont="1" applyFill="1" applyBorder="1" applyAlignment="1">
      <alignment horizontal="center" vertical="center"/>
    </xf>
    <xf numFmtId="0" fontId="0" fillId="0" borderId="47" xfId="0" applyBorder="1"/>
    <xf numFmtId="0" fontId="5" fillId="2" borderId="0" xfId="0" applyFont="1" applyFill="1" applyAlignment="1">
      <alignment horizontal="center" vertical="center"/>
    </xf>
    <xf numFmtId="0" fontId="5" fillId="2" borderId="30" xfId="0" applyFont="1" applyFill="1" applyBorder="1" applyAlignment="1">
      <alignment horizontal="center" vertical="center" wrapText="1"/>
    </xf>
    <xf numFmtId="0" fontId="0" fillId="0" borderId="55" xfId="0" applyBorder="1"/>
    <xf numFmtId="0" fontId="13" fillId="2" borderId="2" xfId="0" applyFont="1" applyFill="1" applyBorder="1" applyAlignment="1">
      <alignment horizontal="center" vertical="center" wrapText="1"/>
    </xf>
    <xf numFmtId="0" fontId="0" fillId="0" borderId="56" xfId="0" applyBorder="1"/>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0" fillId="0" borderId="57" xfId="0" applyBorder="1"/>
    <xf numFmtId="0" fontId="5" fillId="4" borderId="25"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0" fillId="3" borderId="3" xfId="0" applyFill="1" applyBorder="1"/>
    <xf numFmtId="0" fontId="5" fillId="2" borderId="25"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8" xfId="0" applyFont="1" applyFill="1" applyBorder="1" applyAlignment="1">
      <alignment horizontal="center" vertical="center" wrapText="1"/>
    </xf>
    <xf numFmtId="0" fontId="0" fillId="0" borderId="50" xfId="0" applyBorder="1"/>
    <xf numFmtId="0" fontId="16" fillId="0" borderId="0" xfId="0" applyFont="1" applyAlignment="1">
      <alignment horizontal="left" vertical="center" wrapText="1"/>
    </xf>
    <xf numFmtId="0" fontId="5" fillId="4" borderId="1" xfId="0" applyFont="1" applyFill="1" applyBorder="1" applyAlignment="1">
      <alignment horizontal="center" vertical="center" wrapText="1"/>
    </xf>
    <xf numFmtId="0" fontId="15" fillId="4" borderId="14" xfId="0" applyFont="1" applyFill="1" applyBorder="1" applyAlignment="1">
      <alignment horizontal="center" vertical="center"/>
    </xf>
    <xf numFmtId="0" fontId="5" fillId="2" borderId="27"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0" fillId="0" borderId="44" xfId="0" applyBorder="1"/>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7" fillId="0" borderId="58" xfId="0" applyFont="1" applyBorder="1" applyAlignment="1">
      <alignment horizontal="center" vertical="center"/>
    </xf>
    <xf numFmtId="0" fontId="0" fillId="0" borderId="59" xfId="0" applyBorder="1"/>
    <xf numFmtId="0" fontId="0" fillId="0" borderId="60" xfId="0" applyBorder="1"/>
    <xf numFmtId="0" fontId="6" fillId="0" borderId="2" xfId="0" applyFont="1" applyBorder="1" applyAlignment="1">
      <alignment horizontal="center" vertical="center"/>
    </xf>
    <xf numFmtId="0" fontId="9" fillId="2" borderId="1" xfId="0" applyFont="1" applyFill="1" applyBorder="1" applyAlignment="1">
      <alignment horizontal="center" vertical="center" wrapText="1"/>
    </xf>
    <xf numFmtId="0" fontId="5" fillId="2" borderId="3" xfId="0" applyFont="1" applyFill="1" applyBorder="1" applyAlignment="1">
      <alignment horizontal="center" vertical="center"/>
    </xf>
    <xf numFmtId="0" fontId="9" fillId="2" borderId="25"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0" fillId="0" borderId="54" xfId="0" applyBorder="1"/>
    <xf numFmtId="0" fontId="0" fillId="0" borderId="61" xfId="0" applyBorder="1"/>
    <xf numFmtId="0" fontId="5" fillId="2" borderId="30" xfId="0" applyFont="1" applyFill="1" applyBorder="1" applyAlignment="1">
      <alignment horizontal="center" vertical="center"/>
    </xf>
    <xf numFmtId="0" fontId="5" fillId="2" borderId="34" xfId="0" applyFont="1" applyFill="1" applyBorder="1" applyAlignment="1">
      <alignment horizontal="center" vertical="center" wrapText="1"/>
    </xf>
    <xf numFmtId="0" fontId="0" fillId="0" borderId="62" xfId="0" applyBorder="1"/>
    <xf numFmtId="0" fontId="4" fillId="0" borderId="0" xfId="0" applyFont="1" applyAlignment="1">
      <alignment horizontal="center" vertical="center" wrapText="1"/>
    </xf>
    <xf numFmtId="0" fontId="16" fillId="0" borderId="0" xfId="0" applyFont="1" applyAlignment="1">
      <alignment horizontal="left" vertical="center"/>
    </xf>
    <xf numFmtId="0" fontId="9" fillId="2" borderId="30" xfId="0" applyFont="1" applyFill="1" applyBorder="1" applyAlignment="1">
      <alignment horizontal="center" vertical="center" wrapText="1"/>
    </xf>
    <xf numFmtId="0" fontId="18" fillId="0" borderId="2" xfId="0" applyFont="1" applyBorder="1" applyAlignment="1">
      <alignment horizontal="center" vertical="center" wrapText="1"/>
    </xf>
    <xf numFmtId="0" fontId="0" fillId="0" borderId="63" xfId="0" applyBorder="1"/>
    <xf numFmtId="0" fontId="0" fillId="0" borderId="64" xfId="0" applyBorder="1"/>
    <xf numFmtId="0" fontId="0" fillId="2" borderId="34" xfId="0" applyFill="1" applyBorder="1"/>
    <xf numFmtId="0" fontId="9" fillId="4" borderId="1" xfId="0" applyFont="1" applyFill="1" applyBorder="1" applyAlignment="1">
      <alignment horizontal="center" vertical="center" wrapText="1"/>
    </xf>
    <xf numFmtId="0" fontId="0" fillId="0" borderId="39" xfId="0" applyBorder="1"/>
    <xf numFmtId="0" fontId="9" fillId="2" borderId="34" xfId="0" applyFont="1" applyFill="1" applyBorder="1" applyAlignment="1">
      <alignment horizontal="center" vertical="center" wrapText="1"/>
    </xf>
    <xf numFmtId="0" fontId="0" fillId="0" borderId="38" xfId="0" applyBorder="1"/>
    <xf numFmtId="0" fontId="5" fillId="2" borderId="23" xfId="0" applyFont="1" applyFill="1" applyBorder="1" applyAlignment="1">
      <alignment horizontal="center" vertical="center" wrapText="1"/>
    </xf>
    <xf numFmtId="0" fontId="9" fillId="2" borderId="2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DECEE8"/>
            </a:solidFill>
            <a:ln w="12700">
              <a:solidFill>
                <a:srgbClr val="000000"/>
              </a:solidFill>
            </a:ln>
          </c:spPr>
          <c:invertIfNegative val="0"/>
          <c:dLbls>
            <c:numFmt formatCode="#,##0" sourceLinked="0"/>
            <c:spPr>
              <a:noFill/>
              <a:ln>
                <a:noFill/>
              </a:ln>
              <a:effectLst/>
            </c:spPr>
            <c:txPr>
              <a:bodyPr wrap="square" lIns="38100" tIns="19050" rIns="38100" bIns="19050" anchor="ctr">
                <a:spAutoFit/>
              </a:bodyPr>
              <a:lstStyle/>
              <a:p>
                <a:pPr>
                  <a:defRPr sz="900">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'21solsaad'!$B$10:$B$28</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strCache>
            </c:strRef>
          </c:cat>
          <c:val>
            <c:numRef>
              <c:f>'21solsaad'!$D$10:$D$28</c:f>
              <c:numCache>
                <c:formatCode>#,##0</c:formatCode>
                <c:ptCount val="19"/>
                <c:pt idx="0">
                  <c:v>472594</c:v>
                </c:pt>
                <c:pt idx="1">
                  <c:v>63480</c:v>
                </c:pt>
                <c:pt idx="2">
                  <c:v>50253</c:v>
                </c:pt>
                <c:pt idx="3">
                  <c:v>51246</c:v>
                </c:pt>
                <c:pt idx="4">
                  <c:v>90663</c:v>
                </c:pt>
                <c:pt idx="5">
                  <c:v>26138</c:v>
                </c:pt>
                <c:pt idx="6">
                  <c:v>162169</c:v>
                </c:pt>
                <c:pt idx="7">
                  <c:v>105972</c:v>
                </c:pt>
                <c:pt idx="8">
                  <c:v>435013</c:v>
                </c:pt>
                <c:pt idx="9">
                  <c:v>247169</c:v>
                </c:pt>
                <c:pt idx="10">
                  <c:v>62080</c:v>
                </c:pt>
                <c:pt idx="11">
                  <c:v>104553</c:v>
                </c:pt>
                <c:pt idx="12">
                  <c:v>294668</c:v>
                </c:pt>
                <c:pt idx="13">
                  <c:v>76372</c:v>
                </c:pt>
                <c:pt idx="14">
                  <c:v>24308</c:v>
                </c:pt>
                <c:pt idx="15">
                  <c:v>122154</c:v>
                </c:pt>
                <c:pt idx="16">
                  <c:v>15377</c:v>
                </c:pt>
                <c:pt idx="17">
                  <c:v>2541</c:v>
                </c:pt>
                <c:pt idx="18">
                  <c:v>3415</c:v>
                </c:pt>
              </c:numCache>
            </c:numRef>
          </c:val>
          <c:extLst>
            <c:ext xmlns:c16="http://schemas.microsoft.com/office/drawing/2014/chart" uri="{C3380CC4-5D6E-409C-BE32-E72D297353CC}">
              <c16:uniqueId val="{00000000-2002-40C0-8D99-F702EE2DF91C}"/>
            </c:ext>
          </c:extLst>
        </c:ser>
        <c:dLbls>
          <c:showLegendKey val="0"/>
          <c:showVal val="0"/>
          <c:showCatName val="0"/>
          <c:showSerName val="0"/>
          <c:showPercent val="0"/>
          <c:showBubbleSize val="0"/>
        </c:dLbls>
        <c:gapWidth val="40"/>
        <c:axId val="1107279199"/>
        <c:axId val="1093996623"/>
      </c:barChart>
      <c:catAx>
        <c:axId val="1107279199"/>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1093996623"/>
        <c:crosses val="autoZero"/>
        <c:auto val="1"/>
        <c:lblAlgn val="ctr"/>
        <c:lblOffset val="100"/>
        <c:noMultiLvlLbl val="0"/>
      </c:catAx>
      <c:valAx>
        <c:axId val="1093996623"/>
        <c:scaling>
          <c:orientation val="minMax"/>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07279199"/>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Resoluciones de grado según el grado de dependencia reconocido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B8B2-4142-8BBC-B854AF9C393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19.92976757456708</c:v>
              </c:pt>
              <c:pt idx="1">
                <c:v>25.146960587842351</c:v>
              </c:pt>
              <c:pt idx="2">
                <c:v>16.732634509155751</c:v>
              </c:pt>
              <c:pt idx="3">
                <c:v>18.095371837823741</c:v>
              </c:pt>
              <c:pt idx="4">
                <c:v>30.44979554747842</c:v>
              </c:pt>
              <c:pt idx="5">
                <c:v>20.808160062769719</c:v>
              </c:pt>
              <c:pt idx="6">
                <c:v>21.827164237565469</c:v>
              </c:pt>
              <c:pt idx="7">
                <c:v>25.13498999170044</c:v>
              </c:pt>
              <c:pt idx="8">
                <c:v>12.639273873580089</c:v>
              </c:pt>
              <c:pt idx="9">
                <c:v>22.546338101282942</c:v>
              </c:pt>
              <c:pt idx="10">
                <c:v>22.340008521516829</c:v>
              </c:pt>
              <c:pt idx="11">
                <c:v>26.45756210482012</c:v>
              </c:pt>
              <c:pt idx="12">
                <c:v>25.225228284529631</c:v>
              </c:pt>
              <c:pt idx="13">
                <c:v>22.416469127441019</c:v>
              </c:pt>
              <c:pt idx="14">
                <c:v>13.03911735205617</c:v>
              </c:pt>
              <c:pt idx="15">
                <c:v>15.842793328142291</c:v>
              </c:pt>
              <c:pt idx="16">
                <c:v>14.32847475273295</c:v>
              </c:pt>
              <c:pt idx="17">
                <c:v>17.40353697749196</c:v>
              </c:pt>
              <c:pt idx="18">
                <c:v>27.229204069419509</c:v>
              </c:pt>
              <c:pt idx="19">
                <c:v>20.505397168732351</c:v>
              </c:pt>
            </c:numLit>
          </c:val>
          <c:extLst>
            <c:ext xmlns:c16="http://schemas.microsoft.com/office/drawing/2014/chart" uri="{C3380CC4-5D6E-409C-BE32-E72D297353CC}">
              <c16:uniqueId val="{00000000-B8B2-4142-8BBC-B854AF9C393F}"/>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B8B2-4142-8BBC-B854AF9C393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34.116059083027892</c:v>
              </c:pt>
              <c:pt idx="1">
                <c:v>30.739812959251839</c:v>
              </c:pt>
              <c:pt idx="2">
                <c:v>26.101517985298599</c:v>
              </c:pt>
              <c:pt idx="3">
                <c:v>24.894176179108069</c:v>
              </c:pt>
              <c:pt idx="4">
                <c:v>32.230804179918223</c:v>
              </c:pt>
              <c:pt idx="5">
                <c:v>35.3942722636328</c:v>
              </c:pt>
              <c:pt idx="6">
                <c:v>26.979133104637722</c:v>
              </c:pt>
              <c:pt idx="7">
                <c:v>27.192305814577939</c:v>
              </c:pt>
              <c:pt idx="8">
                <c:v>27.593396874336062</c:v>
              </c:pt>
              <c:pt idx="9">
                <c:v>32.401554709277221</c:v>
              </c:pt>
              <c:pt idx="10">
                <c:v>24.11248402215594</c:v>
              </c:pt>
              <c:pt idx="11">
                <c:v>31.621086463684101</c:v>
              </c:pt>
              <c:pt idx="12">
                <c:v>30.859585912747601</c:v>
              </c:pt>
              <c:pt idx="13">
                <c:v>30.188226662151489</c:v>
              </c:pt>
              <c:pt idx="14">
                <c:v>27.357071213640921</c:v>
              </c:pt>
              <c:pt idx="15">
                <c:v>22.551534773165031</c:v>
              </c:pt>
              <c:pt idx="16">
                <c:v>29.659031754294642</c:v>
              </c:pt>
              <c:pt idx="17">
                <c:v>24.39710610932476</c:v>
              </c:pt>
              <c:pt idx="18">
                <c:v>30.19150209455416</c:v>
              </c:pt>
              <c:pt idx="19">
                <c:v>29.883582517596089</c:v>
              </c:pt>
            </c:numLit>
          </c:val>
          <c:extLst>
            <c:ext xmlns:c16="http://schemas.microsoft.com/office/drawing/2014/chart" uri="{C3380CC4-5D6E-409C-BE32-E72D297353CC}">
              <c16:uniqueId val="{00000002-B8B2-4142-8BBC-B854AF9C393F}"/>
            </c:ext>
          </c:extLst>
        </c:ser>
        <c:ser>
          <c:idx val="2"/>
          <c:order val="2"/>
          <c:tx>
            <c:v>GRADO I</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5-B8B2-4142-8BBC-B854AF9C393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27.48524021684262</c:v>
              </c:pt>
              <c:pt idx="1">
                <c:v>31.005344021376089</c:v>
              </c:pt>
              <c:pt idx="2">
                <c:v>38.523770170936459</c:v>
              </c:pt>
              <c:pt idx="3">
                <c:v>36.515738158765828</c:v>
              </c:pt>
              <c:pt idx="4">
                <c:v>26.74011812812358</c:v>
              </c:pt>
              <c:pt idx="5">
                <c:v>25.88466065123578</c:v>
              </c:pt>
              <c:pt idx="6">
                <c:v>32.910688677040092</c:v>
              </c:pt>
              <c:pt idx="7">
                <c:v>31.67114192256993</c:v>
              </c:pt>
              <c:pt idx="8">
                <c:v>35.866820825242478</c:v>
              </c:pt>
              <c:pt idx="9">
                <c:v>31.101601385453609</c:v>
              </c:pt>
              <c:pt idx="10">
                <c:v>25.934384320409031</c:v>
              </c:pt>
              <c:pt idx="11">
                <c:v>36.69469394782908</c:v>
              </c:pt>
              <c:pt idx="12">
                <c:v>25.14101175296031</c:v>
              </c:pt>
              <c:pt idx="13">
                <c:v>31.75866350603906</c:v>
              </c:pt>
              <c:pt idx="14">
                <c:v>32.873620862587757</c:v>
              </c:pt>
              <c:pt idx="15">
                <c:v>33.648620958157451</c:v>
              </c:pt>
              <c:pt idx="16">
                <c:v>25.761322228006239</c:v>
              </c:pt>
              <c:pt idx="17">
                <c:v>27.733118971061089</c:v>
              </c:pt>
              <c:pt idx="18">
                <c:v>21.244763614602039</c:v>
              </c:pt>
              <c:pt idx="19">
                <c:v>30.892916993479862</c:v>
              </c:pt>
            </c:numLit>
          </c:val>
          <c:extLst>
            <c:ext xmlns:c16="http://schemas.microsoft.com/office/drawing/2014/chart" uri="{C3380CC4-5D6E-409C-BE32-E72D297353CC}">
              <c16:uniqueId val="{00000004-B8B2-4142-8BBC-B854AF9C393F}"/>
            </c:ext>
          </c:extLst>
        </c:ser>
        <c:ser>
          <c:idx val="3"/>
          <c:order val="3"/>
          <c:tx>
            <c:v>SIN GRADO</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7-B8B2-4142-8BBC-B854AF9C393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18.468933125562408</c:v>
              </c:pt>
              <c:pt idx="1">
                <c:v>13.107882431529729</c:v>
              </c:pt>
              <c:pt idx="2">
                <c:v>18.642077334609191</c:v>
              </c:pt>
              <c:pt idx="3">
                <c:v>20.494713824302369</c:v>
              </c:pt>
              <c:pt idx="4">
                <c:v>10.57928214447978</c:v>
              </c:pt>
              <c:pt idx="5">
                <c:v>17.912907022361711</c:v>
              </c:pt>
              <c:pt idx="6">
                <c:v>18.283013980756721</c:v>
              </c:pt>
              <c:pt idx="7">
                <c:v>16.001562271151691</c:v>
              </c:pt>
              <c:pt idx="8">
                <c:v>23.90050842684138</c:v>
              </c:pt>
              <c:pt idx="9">
                <c:v>13.95050580398623</c:v>
              </c:pt>
              <c:pt idx="10">
                <c:v>27.61312313591819</c:v>
              </c:pt>
              <c:pt idx="11">
                <c:v>5.2266574836666946</c:v>
              </c:pt>
              <c:pt idx="12">
                <c:v>18.774174049762461</c:v>
              </c:pt>
              <c:pt idx="13">
                <c:v>15.636640704368441</c:v>
              </c:pt>
              <c:pt idx="14">
                <c:v>26.730190571715141</c:v>
              </c:pt>
              <c:pt idx="15">
                <c:v>27.957050940535218</c:v>
              </c:pt>
              <c:pt idx="16">
                <c:v>30.25117126496616</c:v>
              </c:pt>
              <c:pt idx="17">
                <c:v>30.466237942122191</c:v>
              </c:pt>
              <c:pt idx="18">
                <c:v>21.334530221424298</c:v>
              </c:pt>
              <c:pt idx="19">
                <c:v>18.718103320191702</c:v>
              </c:pt>
            </c:numLit>
          </c:val>
          <c:extLst>
            <c:ext xmlns:c16="http://schemas.microsoft.com/office/drawing/2014/chart" uri="{C3380CC4-5D6E-409C-BE32-E72D297353CC}">
              <c16:uniqueId val="{00000006-B8B2-4142-8BBC-B854AF9C393F}"/>
            </c:ext>
          </c:extLst>
        </c:ser>
        <c:dLbls>
          <c:showLegendKey val="0"/>
          <c:showVal val="0"/>
          <c:showCatName val="0"/>
          <c:showSerName val="0"/>
          <c:showPercent val="0"/>
          <c:showBubbleSize val="0"/>
        </c:dLbls>
        <c:gapWidth val="40"/>
        <c:overlap val="100"/>
        <c:axId val="1116687183"/>
        <c:axId val="931238575"/>
      </c:barChart>
      <c:catAx>
        <c:axId val="111668718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238575"/>
        <c:crosses val="autoZero"/>
        <c:auto val="1"/>
        <c:lblAlgn val="ctr"/>
        <c:lblOffset val="100"/>
        <c:noMultiLvlLbl val="0"/>
      </c:catAx>
      <c:valAx>
        <c:axId val="93123857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68718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solidFill>
                  <a:srgbClr val="5A3471"/>
                </a:solidFill>
                <a:latin typeface="Calibri"/>
                <a:ea typeface="Calibri"/>
                <a:cs typeface="Calibri"/>
              </a:defRPr>
            </a:pPr>
            <a:r>
              <a:rPr lang="es-ES"/>
              <a:t>Beneficiarios con derecho por grado y CCAA</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FBE8-417F-A870-DC92716CA13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24.444384623667492</c:v>
              </c:pt>
              <c:pt idx="1">
                <c:v>28.940439353462359</c:v>
              </c:pt>
              <c:pt idx="2">
                <c:v>20.566693397487303</c:v>
              </c:pt>
              <c:pt idx="3">
                <c:v>22.759960636875174</c:v>
              </c:pt>
              <c:pt idx="4">
                <c:v>34.052282600411552</c:v>
              </c:pt>
              <c:pt idx="5">
                <c:v>25.348881666985278</c:v>
              </c:pt>
              <c:pt idx="6">
                <c:v>26.710681953474708</c:v>
              </c:pt>
              <c:pt idx="7">
                <c:v>29.923163657921346</c:v>
              </c:pt>
              <c:pt idx="8">
                <c:v>16.608880837829592</c:v>
              </c:pt>
              <c:pt idx="9">
                <c:v>26.201592829731467</c:v>
              </c:pt>
              <c:pt idx="10">
                <c:v>30.861959362418478</c:v>
              </c:pt>
              <c:pt idx="11">
                <c:v>27.916670872149947</c:v>
              </c:pt>
              <c:pt idx="12">
                <c:v>31.0556747061996</c:v>
              </c:pt>
              <c:pt idx="13">
                <c:v>26.571332998829234</c:v>
              </c:pt>
              <c:pt idx="14">
                <c:v>17.796030116358658</c:v>
              </c:pt>
              <c:pt idx="15">
                <c:v>21.990761809411122</c:v>
              </c:pt>
              <c:pt idx="16">
                <c:v>20.542961097117267</c:v>
              </c:pt>
              <c:pt idx="17">
                <c:v>25.028901734104046</c:v>
              </c:pt>
              <c:pt idx="18">
                <c:v>34.613921643210347</c:v>
              </c:pt>
              <c:pt idx="19">
                <c:v>25.227508223028732</c:v>
              </c:pt>
            </c:numLit>
          </c:val>
          <c:extLst>
            <c:ext xmlns:c16="http://schemas.microsoft.com/office/drawing/2014/chart" uri="{C3380CC4-5D6E-409C-BE32-E72D297353CC}">
              <c16:uniqueId val="{00000000-FBE8-417F-A870-DC92716CA135}"/>
            </c:ext>
          </c:extLst>
        </c:ser>
        <c:ser>
          <c:idx val="1"/>
          <c:order val="1"/>
          <c:tx>
            <c:v>GRADO II</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3-FBE8-417F-A870-DC92716CA13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41.844244643049421</c:v>
              </c:pt>
              <c:pt idx="1">
                <c:v>35.376986796332957</c:v>
              </c:pt>
              <c:pt idx="2">
                <c:v>32.082330927559475</c:v>
              </c:pt>
              <c:pt idx="3">
                <c:v>31.311347177714417</c:v>
              </c:pt>
              <c:pt idx="4">
                <c:v>36.044000711327897</c:v>
              </c:pt>
              <c:pt idx="5">
                <c:v>43.11795067864653</c:v>
              </c:pt>
              <c:pt idx="6">
                <c:v>33.015330617167507</c:v>
              </c:pt>
              <c:pt idx="7">
                <c:v>32.37239471328769</c:v>
              </c:pt>
              <c:pt idx="8">
                <c:v>36.259633676801911</c:v>
              </c:pt>
              <c:pt idx="9">
                <c:v>37.654555685672136</c:v>
              </c:pt>
              <c:pt idx="10">
                <c:v>33.310573776281402</c:v>
              </c:pt>
              <c:pt idx="11">
                <c:v>33.364958567578753</c:v>
              </c:pt>
              <c:pt idx="12">
                <c:v>37.992332551537878</c:v>
              </c:pt>
              <c:pt idx="13">
                <c:v>35.783575848804148</c:v>
              </c:pt>
              <c:pt idx="14">
                <c:v>37.337440109514034</c:v>
              </c:pt>
              <c:pt idx="15">
                <c:v>31.302903431327934</c:v>
              </c:pt>
              <c:pt idx="16">
                <c:v>42.52262337904655</c:v>
              </c:pt>
              <c:pt idx="17">
                <c:v>35.086705202312139</c:v>
              </c:pt>
              <c:pt idx="18">
                <c:v>38.379612019779387</c:v>
              </c:pt>
              <c:pt idx="19">
                <c:v>36.765360723945356</c:v>
              </c:pt>
            </c:numLit>
          </c:val>
          <c:extLst>
            <c:ext xmlns:c16="http://schemas.microsoft.com/office/drawing/2014/chart" uri="{C3380CC4-5D6E-409C-BE32-E72D297353CC}">
              <c16:uniqueId val="{00000002-FBE8-417F-A870-DC92716CA135}"/>
            </c:ext>
          </c:extLst>
        </c:ser>
        <c:ser>
          <c:idx val="2"/>
          <c:order val="2"/>
          <c:tx>
            <c:v>GRADO I</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05-FBE8-417F-A870-DC92716CA135}"/>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33.711370733283083</c:v>
              </c:pt>
              <c:pt idx="1">
                <c:v>35.682573850204683</c:v>
              </c:pt>
              <c:pt idx="2">
                <c:v>47.350975674953219</c:v>
              </c:pt>
              <c:pt idx="3">
                <c:v>45.928692185410412</c:v>
              </c:pt>
              <c:pt idx="4">
                <c:v>29.903716688260552</c:v>
              </c:pt>
              <c:pt idx="5">
                <c:v>31.533167654368189</c:v>
              </c:pt>
              <c:pt idx="6">
                <c:v>40.273987429357781</c:v>
              </c:pt>
              <c:pt idx="7">
                <c:v>37.70444162879096</c:v>
              </c:pt>
              <c:pt idx="8">
                <c:v>47.131485485368493</c:v>
              </c:pt>
              <c:pt idx="9">
                <c:v>36.143851484596397</c:v>
              </c:pt>
              <c:pt idx="10">
                <c:v>35.827466861300124</c:v>
              </c:pt>
              <c:pt idx="11">
                <c:v>38.718370560271303</c:v>
              </c:pt>
              <c:pt idx="12">
                <c:v>30.951992742262526</c:v>
              </c:pt>
              <c:pt idx="13">
                <c:v>37.645091152366618</c:v>
              </c:pt>
              <c:pt idx="14">
                <c:v>44.866529774127315</c:v>
              </c:pt>
              <c:pt idx="15">
                <c:v>46.70633475926094</c:v>
              </c:pt>
              <c:pt idx="16">
                <c:v>36.934415523836179</c:v>
              </c:pt>
              <c:pt idx="17">
                <c:v>39.884393063583815</c:v>
              </c:pt>
              <c:pt idx="18">
                <c:v>27.00646633701027</c:v>
              </c:pt>
              <c:pt idx="19">
                <c:v>38.007131053025915</c:v>
              </c:pt>
            </c:numLit>
          </c:val>
          <c:extLst>
            <c:ext xmlns:c16="http://schemas.microsoft.com/office/drawing/2014/chart" uri="{C3380CC4-5D6E-409C-BE32-E72D297353CC}">
              <c16:uniqueId val="{00000004-FBE8-417F-A870-DC92716CA135}"/>
            </c:ext>
          </c:extLst>
        </c:ser>
        <c:dLbls>
          <c:showLegendKey val="0"/>
          <c:showVal val="0"/>
          <c:showCatName val="0"/>
          <c:showSerName val="0"/>
          <c:showPercent val="0"/>
          <c:showBubbleSize val="0"/>
        </c:dLbls>
        <c:gapWidth val="40"/>
        <c:overlap val="100"/>
        <c:axId val="1116688575"/>
        <c:axId val="931266415"/>
      </c:barChart>
      <c:catAx>
        <c:axId val="111668857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266415"/>
        <c:crosses val="autoZero"/>
        <c:auto val="1"/>
        <c:lblAlgn val="ctr"/>
        <c:lblOffset val="100"/>
        <c:noMultiLvlLbl val="0"/>
      </c:catAx>
      <c:valAx>
        <c:axId val="93126641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688575"/>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de grado sobre la población potencialmente dependiente</a:t>
            </a:r>
          </a:p>
        </c:rich>
      </c:tx>
      <c:overlay val="0"/>
    </c:title>
    <c:autoTitleDeleted val="0"/>
    <c:plotArea>
      <c:layout/>
      <c:barChart>
        <c:barDir val="col"/>
        <c:grouping val="clustered"/>
        <c:varyColors val="0"/>
        <c:ser>
          <c:idx val="0"/>
          <c:order val="0"/>
          <c:tx>
            <c:v>Porcentaje de resoluciones de grado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2ED1-46D4-96E4-DC9E9DD510BA}"/>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Castilla y León</c:v>
              </c:pt>
              <c:pt idx="4">
                <c:v>Cataluña</c:v>
              </c:pt>
              <c:pt idx="5">
                <c:v>País Vasco</c:v>
              </c:pt>
              <c:pt idx="6">
                <c:v>Murcia, Región de</c:v>
              </c:pt>
              <c:pt idx="7">
                <c:v>Total Nacional</c:v>
              </c:pt>
              <c:pt idx="8">
                <c:v>Castilla - La Mancha</c:v>
              </c:pt>
              <c:pt idx="9">
                <c:v>Rioja, La</c:v>
              </c:pt>
              <c:pt idx="10">
                <c:v>Madrid, Comunidad de</c:v>
              </c:pt>
              <c:pt idx="11">
                <c:v>Comunitat Valenciana</c:v>
              </c:pt>
              <c:pt idx="12">
                <c:v>Canarias</c:v>
              </c:pt>
              <c:pt idx="13">
                <c:v>Aragón</c:v>
              </c:pt>
              <c:pt idx="14">
                <c:v>Melilla</c:v>
              </c:pt>
              <c:pt idx="15">
                <c:v>Navarra, Comunidad Foral de</c:v>
              </c:pt>
              <c:pt idx="16">
                <c:v>Cantabria</c:v>
              </c:pt>
              <c:pt idx="17">
                <c:v>Ceuta</c:v>
              </c:pt>
              <c:pt idx="18">
                <c:v>Asturias, Principado de</c:v>
              </c:pt>
              <c:pt idx="19">
                <c:v>Galicia</c:v>
              </c:pt>
            </c:strLit>
          </c:cat>
          <c:val>
            <c:numLit>
              <c:formatCode>General</c:formatCode>
              <c:ptCount val="20"/>
              <c:pt idx="0">
                <c:v>41.550395231685663</c:v>
              </c:pt>
              <c:pt idx="1">
                <c:v>38.995368776793818</c:v>
              </c:pt>
              <c:pt idx="2">
                <c:v>37.333138210554438</c:v>
              </c:pt>
              <c:pt idx="3">
                <c:v>36.926382386081308</c:v>
              </c:pt>
              <c:pt idx="4">
                <c:v>35.722114850017213</c:v>
              </c:pt>
              <c:pt idx="5">
                <c:v>35.175147758397003</c:v>
              </c:pt>
              <c:pt idx="6">
                <c:v>34.627956631992447</c:v>
              </c:pt>
              <c:pt idx="7">
                <c:v>34.184427069399192</c:v>
              </c:pt>
              <c:pt idx="8">
                <c:v>34.035772206417988</c:v>
              </c:pt>
              <c:pt idx="9">
                <c:v>34.005266302303447</c:v>
              </c:pt>
              <c:pt idx="10">
                <c:v>33.423680181238502</c:v>
              </c:pt>
              <c:pt idx="11">
                <c:v>33.130949043094702</c:v>
              </c:pt>
              <c:pt idx="12">
                <c:v>32.52501071359962</c:v>
              </c:pt>
              <c:pt idx="13">
                <c:v>31.31766404117112</c:v>
              </c:pt>
              <c:pt idx="14">
                <c:v>28.576314664386491</c:v>
              </c:pt>
              <c:pt idx="15">
                <c:v>27.71529507152372</c:v>
              </c:pt>
              <c:pt idx="16">
                <c:v>24.436306465219729</c:v>
              </c:pt>
              <c:pt idx="17">
                <c:v>23.96686253732781</c:v>
              </c:pt>
              <c:pt idx="18">
                <c:v>23.949706761669638</c:v>
              </c:pt>
              <c:pt idx="19">
                <c:v>21.231297891309961</c:v>
              </c:pt>
            </c:numLit>
          </c:val>
          <c:extLst>
            <c:ext xmlns:c16="http://schemas.microsoft.com/office/drawing/2014/chart" uri="{C3380CC4-5D6E-409C-BE32-E72D297353CC}">
              <c16:uniqueId val="{00000000-2ED1-46D4-96E4-DC9E9DD510BA}"/>
            </c:ext>
          </c:extLst>
        </c:ser>
        <c:dLbls>
          <c:showLegendKey val="0"/>
          <c:showVal val="0"/>
          <c:showCatName val="0"/>
          <c:showSerName val="0"/>
          <c:showPercent val="0"/>
          <c:showBubbleSize val="0"/>
        </c:dLbls>
        <c:gapWidth val="40"/>
        <c:axId val="1107287551"/>
        <c:axId val="931386415"/>
      </c:barChart>
      <c:catAx>
        <c:axId val="11072875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86415"/>
        <c:crosses val="autoZero"/>
        <c:auto val="1"/>
        <c:lblAlgn val="ctr"/>
        <c:lblOffset val="100"/>
        <c:noMultiLvlLbl val="0"/>
      </c:catAx>
      <c:valAx>
        <c:axId val="931386415"/>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07287551"/>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registradas sobre la población</a:t>
            </a:r>
          </a:p>
        </c:rich>
      </c:tx>
      <c:overlay val="0"/>
    </c:title>
    <c:autoTitleDeleted val="0"/>
    <c:plotArea>
      <c:layout/>
      <c:barChart>
        <c:barDir val="col"/>
        <c:grouping val="clustered"/>
        <c:varyColors val="0"/>
        <c:ser>
          <c:idx val="0"/>
          <c:order val="0"/>
          <c:tx>
            <c:v>Porcentaje de resoluciones registradas sobre la población</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F549-4095-B75D-23AAF658CC66}"/>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Castilla - La Mancha</c:v>
              </c:pt>
              <c:pt idx="6">
                <c:v>Total Nacional</c:v>
              </c:pt>
              <c:pt idx="7">
                <c:v>Rioja, La</c:v>
              </c:pt>
              <c:pt idx="8">
                <c:v>Asturias, Principado de</c:v>
              </c:pt>
              <c:pt idx="9">
                <c:v>Murcia, Región de</c:v>
              </c:pt>
              <c:pt idx="10">
                <c:v>Aragón</c:v>
              </c:pt>
              <c:pt idx="11">
                <c:v>Cantabria</c:v>
              </c:pt>
              <c:pt idx="12">
                <c:v>Comunitat Valenciana</c:v>
              </c:pt>
              <c:pt idx="13">
                <c:v>Madrid, Comunidad de</c:v>
              </c:pt>
              <c:pt idx="14">
                <c:v>Balears, Illes</c:v>
              </c:pt>
              <c:pt idx="15">
                <c:v>Canarias</c:v>
              </c:pt>
              <c:pt idx="16">
                <c:v>Galicia</c:v>
              </c:pt>
              <c:pt idx="17">
                <c:v>Melilla</c:v>
              </c:pt>
              <c:pt idx="18">
                <c:v>Navarra, Comunidad Foral de</c:v>
              </c:pt>
              <c:pt idx="19">
                <c:v>Ceuta</c:v>
              </c:pt>
            </c:strLit>
          </c:cat>
          <c:val>
            <c:numLit>
              <c:formatCode>General</c:formatCode>
              <c:ptCount val="20"/>
              <c:pt idx="0">
                <c:v>6.5920213091589659</c:v>
              </c:pt>
              <c:pt idx="1">
                <c:v>5.5703496954938796</c:v>
              </c:pt>
              <c:pt idx="2">
                <c:v>5.4409606380469002</c:v>
              </c:pt>
              <c:pt idx="3">
                <c:v>5.2511821008716089</c:v>
              </c:pt>
              <c:pt idx="4">
                <c:v>4.9824190319057093</c:v>
              </c:pt>
              <c:pt idx="5">
                <c:v>4.8164061140587426</c:v>
              </c:pt>
              <c:pt idx="6">
                <c:v>4.7127381598429929</c:v>
              </c:pt>
              <c:pt idx="7">
                <c:v>4.702527210582522</c:v>
              </c:pt>
              <c:pt idx="8">
                <c:v>4.5296750754584636</c:v>
              </c:pt>
              <c:pt idx="9">
                <c:v>4.465815453037167</c:v>
              </c:pt>
              <c:pt idx="10">
                <c:v>4.3880315486864134</c:v>
              </c:pt>
              <c:pt idx="11">
                <c:v>4.2939710893951224</c:v>
              </c:pt>
              <c:pt idx="12">
                <c:v>4.2254619292034814</c:v>
              </c:pt>
              <c:pt idx="13">
                <c:v>4.1394956286901419</c:v>
              </c:pt>
              <c:pt idx="14">
                <c:v>3.9882577345652739</c:v>
              </c:pt>
              <c:pt idx="15">
                <c:v>3.8975308849661729</c:v>
              </c:pt>
              <c:pt idx="16">
                <c:v>3.8508645944493409</c:v>
              </c:pt>
              <c:pt idx="17">
                <c:v>3.83842328321867</c:v>
              </c:pt>
              <c:pt idx="18">
                <c:v>3.4989924750019741</c:v>
              </c:pt>
              <c:pt idx="19">
                <c:v>2.977251785992078</c:v>
              </c:pt>
            </c:numLit>
          </c:val>
          <c:extLst>
            <c:ext xmlns:c16="http://schemas.microsoft.com/office/drawing/2014/chart" uri="{C3380CC4-5D6E-409C-BE32-E72D297353CC}">
              <c16:uniqueId val="{00000000-F549-4095-B75D-23AAF658CC66}"/>
            </c:ext>
          </c:extLst>
        </c:ser>
        <c:dLbls>
          <c:showLegendKey val="0"/>
          <c:showVal val="0"/>
          <c:showCatName val="0"/>
          <c:showSerName val="0"/>
          <c:showPercent val="0"/>
          <c:showBubbleSize val="0"/>
        </c:dLbls>
        <c:gapWidth val="40"/>
        <c:axId val="1034168255"/>
        <c:axId val="931360495"/>
      </c:barChart>
      <c:catAx>
        <c:axId val="10341682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60495"/>
        <c:crosses val="autoZero"/>
        <c:auto val="1"/>
        <c:lblAlgn val="ctr"/>
        <c:lblOffset val="100"/>
        <c:noMultiLvlLbl val="0"/>
      </c:catAx>
      <c:valAx>
        <c:axId val="931360495"/>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34168255"/>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0 a 64 años sobre la población de dicha edad</a:t>
            </a:r>
          </a:p>
        </c:rich>
      </c:tx>
      <c:overlay val="0"/>
    </c:title>
    <c:autoTitleDeleted val="0"/>
    <c:plotArea>
      <c:layout/>
      <c:barChart>
        <c:barDir val="col"/>
        <c:grouping val="clustered"/>
        <c:varyColors val="0"/>
        <c:ser>
          <c:idx val="0"/>
          <c:order val="0"/>
          <c:tx>
            <c:v>Porcentaje de resoluciones en el tramo de edad de 0 a 64 años sobre la población de dicha edad</c:v>
          </c:tx>
          <c:spPr>
            <a:solidFill>
              <a:srgbClr val="DECEE8"/>
            </a:solidFill>
            <a:ln w="12700">
              <a:solidFill>
                <a:srgbClr val="000000"/>
              </a:solidFill>
            </a:ln>
          </c:spPr>
          <c:invertIfNegative val="0"/>
          <c:dPt>
            <c:idx val="10"/>
            <c:invertIfNegative val="0"/>
            <c:bubble3D val="0"/>
            <c:spPr>
              <a:solidFill>
                <a:srgbClr val="5A3471"/>
              </a:solidFill>
              <a:ln w="12700">
                <a:solidFill>
                  <a:srgbClr val="000000"/>
                </a:solidFill>
              </a:ln>
            </c:spPr>
            <c:extLst>
              <c:ext xmlns:c16="http://schemas.microsoft.com/office/drawing/2014/chart" uri="{C3380CC4-5D6E-409C-BE32-E72D297353CC}">
                <c16:uniqueId val="{00000001-FF6F-4680-809D-D08DAD0A7AC7}"/>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Castilla y León</c:v>
              </c:pt>
              <c:pt idx="2">
                <c:v>Ceuta</c:v>
              </c:pt>
              <c:pt idx="3">
                <c:v>País Vasco</c:v>
              </c:pt>
              <c:pt idx="4">
                <c:v>Murcia, Región de</c:v>
              </c:pt>
              <c:pt idx="5">
                <c:v>Andalucía</c:v>
              </c:pt>
              <c:pt idx="6">
                <c:v>Extremadura</c:v>
              </c:pt>
              <c:pt idx="7">
                <c:v>Canarias</c:v>
              </c:pt>
              <c:pt idx="8">
                <c:v>Cataluña</c:v>
              </c:pt>
              <c:pt idx="9">
                <c:v>Cantabria</c:v>
              </c:pt>
              <c:pt idx="10">
                <c:v>Total Nacional</c:v>
              </c:pt>
              <c:pt idx="11">
                <c:v>Galicia</c:v>
              </c:pt>
              <c:pt idx="12">
                <c:v>Castilla - La Mancha</c:v>
              </c:pt>
              <c:pt idx="13">
                <c:v>Balears, Illes</c:v>
              </c:pt>
              <c:pt idx="14">
                <c:v>Asturias, Principado de</c:v>
              </c:pt>
              <c:pt idx="15">
                <c:v>Comunitat Valenciana</c:v>
              </c:pt>
              <c:pt idx="16">
                <c:v>Rioja, La</c:v>
              </c:pt>
              <c:pt idx="17">
                <c:v>Madrid, Comunidad de</c:v>
              </c:pt>
              <c:pt idx="18">
                <c:v>Aragón</c:v>
              </c:pt>
              <c:pt idx="19">
                <c:v>Navarra, Comunidad Foral de</c:v>
              </c:pt>
            </c:strLit>
          </c:cat>
          <c:val>
            <c:numLit>
              <c:formatCode>General</c:formatCode>
              <c:ptCount val="20"/>
              <c:pt idx="0">
                <c:v>2.362287578260641</c:v>
              </c:pt>
              <c:pt idx="1">
                <c:v>1.911296952321196</c:v>
              </c:pt>
              <c:pt idx="2">
                <c:v>1.903533946124305</c:v>
              </c:pt>
              <c:pt idx="3">
                <c:v>1.897685110027268</c:v>
              </c:pt>
              <c:pt idx="4">
                <c:v>1.845737873626728</c:v>
              </c:pt>
              <c:pt idx="5">
                <c:v>1.8065378351586781</c:v>
              </c:pt>
              <c:pt idx="6">
                <c:v>1.754442159832748</c:v>
              </c:pt>
              <c:pt idx="7">
                <c:v>1.639039995497916</c:v>
              </c:pt>
              <c:pt idx="8">
                <c:v>1.613749722292027</c:v>
              </c:pt>
              <c:pt idx="9">
                <c:v>1.586550585945782</c:v>
              </c:pt>
              <c:pt idx="10">
                <c:v>1.5569810189929201</c:v>
              </c:pt>
              <c:pt idx="11">
                <c:v>1.454170260444795</c:v>
              </c:pt>
              <c:pt idx="12">
                <c:v>1.4445074705555609</c:v>
              </c:pt>
              <c:pt idx="13">
                <c:v>1.4186792284001399</c:v>
              </c:pt>
              <c:pt idx="14">
                <c:v>1.413455258001306</c:v>
              </c:pt>
              <c:pt idx="15">
                <c:v>1.4045816656501959</c:v>
              </c:pt>
              <c:pt idx="16">
                <c:v>1.3853138570864589</c:v>
              </c:pt>
              <c:pt idx="17">
                <c:v>1.208388910663535</c:v>
              </c:pt>
              <c:pt idx="18">
                <c:v>1.0999831470993131</c:v>
              </c:pt>
              <c:pt idx="19">
                <c:v>1.0541901095647019</c:v>
              </c:pt>
            </c:numLit>
          </c:val>
          <c:extLst>
            <c:ext xmlns:c16="http://schemas.microsoft.com/office/drawing/2014/chart" uri="{C3380CC4-5D6E-409C-BE32-E72D297353CC}">
              <c16:uniqueId val="{00000000-FF6F-4680-809D-D08DAD0A7AC7}"/>
            </c:ext>
          </c:extLst>
        </c:ser>
        <c:dLbls>
          <c:showLegendKey val="0"/>
          <c:showVal val="0"/>
          <c:showCatName val="0"/>
          <c:showSerName val="0"/>
          <c:showPercent val="0"/>
          <c:showBubbleSize val="0"/>
        </c:dLbls>
        <c:gapWidth val="40"/>
        <c:axId val="1034172895"/>
        <c:axId val="931361935"/>
      </c:barChart>
      <c:catAx>
        <c:axId val="103417289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61935"/>
        <c:crosses val="autoZero"/>
        <c:auto val="1"/>
        <c:lblAlgn val="ctr"/>
        <c:lblOffset val="100"/>
        <c:noMultiLvlLbl val="0"/>
      </c:catAx>
      <c:valAx>
        <c:axId val="931361935"/>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34172895"/>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65 a 79 años sobre la población de dicha edad</a:t>
            </a:r>
          </a:p>
        </c:rich>
      </c:tx>
      <c:overlay val="0"/>
    </c:title>
    <c:autoTitleDeleted val="0"/>
    <c:plotArea>
      <c:layout/>
      <c:barChart>
        <c:barDir val="col"/>
        <c:grouping val="clustered"/>
        <c:varyColors val="0"/>
        <c:ser>
          <c:idx val="0"/>
          <c:order val="0"/>
          <c:tx>
            <c:v>Porcentaje de resoluciones en el tramo de edad de 65 a 79 años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3E50-400A-905B-CD957ABDC6C0}"/>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Canarias</c:v>
              </c:pt>
              <c:pt idx="8">
                <c:v>Total Nacional</c:v>
              </c:pt>
              <c:pt idx="9">
                <c:v>Castilla y León</c:v>
              </c:pt>
              <c:pt idx="10">
                <c:v>País Vasco</c:v>
              </c:pt>
              <c:pt idx="11">
                <c:v>Madrid, Comunidad de</c:v>
              </c:pt>
              <c:pt idx="12">
                <c:v>Comunitat Valenciana</c:v>
              </c:pt>
              <c:pt idx="13">
                <c:v>Rioja, La</c:v>
              </c:pt>
              <c:pt idx="14">
                <c:v>Aragón</c:v>
              </c:pt>
              <c:pt idx="15">
                <c:v>Ceuta</c:v>
              </c:pt>
              <c:pt idx="16">
                <c:v>Cantabria</c:v>
              </c:pt>
              <c:pt idx="17">
                <c:v>Asturias, Principado de</c:v>
              </c:pt>
              <c:pt idx="18">
                <c:v>Navarra, Comunidad Foral de</c:v>
              </c:pt>
              <c:pt idx="19">
                <c:v>Galicia</c:v>
              </c:pt>
            </c:strLit>
          </c:cat>
          <c:val>
            <c:numLit>
              <c:formatCode>General</c:formatCode>
              <c:ptCount val="20"/>
              <c:pt idx="0">
                <c:v>9.1164167259139219</c:v>
              </c:pt>
              <c:pt idx="1">
                <c:v>8.1967882139286221</c:v>
              </c:pt>
              <c:pt idx="2">
                <c:v>8.1167209366310242</c:v>
              </c:pt>
              <c:pt idx="3">
                <c:v>7.5688669046281696</c:v>
              </c:pt>
              <c:pt idx="4">
                <c:v>7.510378827192528</c:v>
              </c:pt>
              <c:pt idx="5">
                <c:v>7.2000929044245741</c:v>
              </c:pt>
              <c:pt idx="6">
                <c:v>7.0776817898891231</c:v>
              </c:pt>
              <c:pt idx="7">
                <c:v>7.0023500454953087</c:v>
              </c:pt>
              <c:pt idx="8">
                <c:v>6.9942142995250727</c:v>
              </c:pt>
              <c:pt idx="9">
                <c:v>6.5797076562141026</c:v>
              </c:pt>
              <c:pt idx="10">
                <c:v>6.5121698256578151</c:v>
              </c:pt>
              <c:pt idx="11">
                <c:v>6.3213570737695166</c:v>
              </c:pt>
              <c:pt idx="12">
                <c:v>6.2823589790034564</c:v>
              </c:pt>
              <c:pt idx="13">
                <c:v>5.864905481293996</c:v>
              </c:pt>
              <c:pt idx="14">
                <c:v>5.6418397116869743</c:v>
              </c:pt>
              <c:pt idx="15">
                <c:v>5.2739026879891124</c:v>
              </c:pt>
              <c:pt idx="16">
                <c:v>5.1489649835558131</c:v>
              </c:pt>
              <c:pt idx="17">
                <c:v>5.0589549460096812</c:v>
              </c:pt>
              <c:pt idx="18">
                <c:v>4.6000300917799288</c:v>
              </c:pt>
              <c:pt idx="19">
                <c:v>3.8187512516180711</c:v>
              </c:pt>
            </c:numLit>
          </c:val>
          <c:extLst>
            <c:ext xmlns:c16="http://schemas.microsoft.com/office/drawing/2014/chart" uri="{C3380CC4-5D6E-409C-BE32-E72D297353CC}">
              <c16:uniqueId val="{00000000-3E50-400A-905B-CD957ABDC6C0}"/>
            </c:ext>
          </c:extLst>
        </c:ser>
        <c:dLbls>
          <c:showLegendKey val="0"/>
          <c:showVal val="0"/>
          <c:showCatName val="0"/>
          <c:showSerName val="0"/>
          <c:showPercent val="0"/>
          <c:showBubbleSize val="0"/>
        </c:dLbls>
        <c:gapWidth val="40"/>
        <c:axId val="1034151551"/>
        <c:axId val="931388335"/>
      </c:barChart>
      <c:catAx>
        <c:axId val="10341515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88335"/>
        <c:crosses val="autoZero"/>
        <c:auto val="1"/>
        <c:lblAlgn val="ctr"/>
        <c:lblOffset val="100"/>
        <c:noMultiLvlLbl val="0"/>
      </c:catAx>
      <c:valAx>
        <c:axId val="931388335"/>
        <c:scaling>
          <c:orientation val="minMax"/>
          <c:max val="1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34151551"/>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resoluciones en el tramo de edad de 80 años y más sobre la población de dicha edad</a:t>
            </a:r>
          </a:p>
        </c:rich>
      </c:tx>
      <c:overlay val="0"/>
    </c:title>
    <c:autoTitleDeleted val="0"/>
    <c:plotArea>
      <c:layout/>
      <c:barChart>
        <c:barDir val="col"/>
        <c:grouping val="clustered"/>
        <c:varyColors val="0"/>
        <c:ser>
          <c:idx val="0"/>
          <c:order val="0"/>
          <c:tx>
            <c:v>Porcentaje de resoluciones en el tramo de edad de 80 años y más sobre la población de dicha edad</c:v>
          </c:tx>
          <c:spPr>
            <a:solidFill>
              <a:srgbClr val="DECEE8"/>
            </a:solidFill>
            <a:ln w="12700">
              <a:solidFill>
                <a:srgbClr val="000000"/>
              </a:solidFill>
            </a:ln>
          </c:spPr>
          <c:invertIfNegative val="0"/>
          <c:dPt>
            <c:idx val="8"/>
            <c:invertIfNegative val="0"/>
            <c:bubble3D val="0"/>
            <c:spPr>
              <a:solidFill>
                <a:srgbClr val="5A3471"/>
              </a:solidFill>
              <a:ln w="12700">
                <a:solidFill>
                  <a:srgbClr val="000000"/>
                </a:solidFill>
              </a:ln>
            </c:spPr>
            <c:extLst>
              <c:ext xmlns:c16="http://schemas.microsoft.com/office/drawing/2014/chart" uri="{C3380CC4-5D6E-409C-BE32-E72D297353CC}">
                <c16:uniqueId val="{00000001-44A5-4CE0-9D89-8CA5BE4FB69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Cataluña</c:v>
              </c:pt>
              <c:pt idx="2">
                <c:v>Castilla y León</c:v>
              </c:pt>
              <c:pt idx="3">
                <c:v>Castilla - La Mancha</c:v>
              </c:pt>
              <c:pt idx="4">
                <c:v>Extremadura</c:v>
              </c:pt>
              <c:pt idx="5">
                <c:v>Balears, Illes</c:v>
              </c:pt>
              <c:pt idx="6">
                <c:v>Murcia, Región de</c:v>
              </c:pt>
              <c:pt idx="7">
                <c:v>Madrid, Comunidad de</c:v>
              </c:pt>
              <c:pt idx="8">
                <c:v>Total Nacional</c:v>
              </c:pt>
              <c:pt idx="9">
                <c:v>País Vasco</c:v>
              </c:pt>
              <c:pt idx="10">
                <c:v>Rioja, La</c:v>
              </c:pt>
              <c:pt idx="11">
                <c:v>Melilla</c:v>
              </c:pt>
              <c:pt idx="12">
                <c:v>Comunitat Valenciana</c:v>
              </c:pt>
              <c:pt idx="13">
                <c:v>Aragón</c:v>
              </c:pt>
              <c:pt idx="14">
                <c:v>Canarias</c:v>
              </c:pt>
              <c:pt idx="15">
                <c:v>Navarra, Comunidad Foral de</c:v>
              </c:pt>
              <c:pt idx="16">
                <c:v>Cantabria</c:v>
              </c:pt>
              <c:pt idx="17">
                <c:v>Asturias, Principado de</c:v>
              </c:pt>
              <c:pt idx="18">
                <c:v>Ceuta</c:v>
              </c:pt>
              <c:pt idx="19">
                <c:v>Galicia</c:v>
              </c:pt>
            </c:strLit>
          </c:cat>
          <c:val>
            <c:numLit>
              <c:formatCode>General</c:formatCode>
              <c:ptCount val="20"/>
              <c:pt idx="0">
                <c:v>48.578679864612887</c:v>
              </c:pt>
              <c:pt idx="1">
                <c:v>43.51010027187418</c:v>
              </c:pt>
              <c:pt idx="2">
                <c:v>43.195178911765503</c:v>
              </c:pt>
              <c:pt idx="3">
                <c:v>42.503791596038887</c:v>
              </c:pt>
              <c:pt idx="4">
                <c:v>41.942651293041109</c:v>
              </c:pt>
              <c:pt idx="5">
                <c:v>41.755862044482313</c:v>
              </c:pt>
              <c:pt idx="6">
                <c:v>41.04917503297176</c:v>
              </c:pt>
              <c:pt idx="7">
                <c:v>40.514263502595043</c:v>
              </c:pt>
              <c:pt idx="8">
                <c:v>39.885443861322472</c:v>
              </c:pt>
              <c:pt idx="9">
                <c:v>39.076409495548972</c:v>
              </c:pt>
              <c:pt idx="10">
                <c:v>38.781562077536961</c:v>
              </c:pt>
              <c:pt idx="11">
                <c:v>38.138385502471174</c:v>
              </c:pt>
              <c:pt idx="12">
                <c:v>38.105470757529027</c:v>
              </c:pt>
              <c:pt idx="13">
                <c:v>36.925119867005911</c:v>
              </c:pt>
              <c:pt idx="14">
                <c:v>34.523820828624878</c:v>
              </c:pt>
              <c:pt idx="15">
                <c:v>31.12753484340428</c:v>
              </c:pt>
              <c:pt idx="16">
                <c:v>30.969547481263639</c:v>
              </c:pt>
              <c:pt idx="17">
                <c:v>29.502301163301649</c:v>
              </c:pt>
              <c:pt idx="18">
                <c:v>24.799694772987412</c:v>
              </c:pt>
              <c:pt idx="19">
                <c:v>23.295417508636991</c:v>
              </c:pt>
            </c:numLit>
          </c:val>
          <c:extLst>
            <c:ext xmlns:c16="http://schemas.microsoft.com/office/drawing/2014/chart" uri="{C3380CC4-5D6E-409C-BE32-E72D297353CC}">
              <c16:uniqueId val="{00000000-44A5-4CE0-9D89-8CA5BE4FB695}"/>
            </c:ext>
          </c:extLst>
        </c:ser>
        <c:dLbls>
          <c:showLegendKey val="0"/>
          <c:showVal val="0"/>
          <c:showCatName val="0"/>
          <c:showSerName val="0"/>
          <c:showPercent val="0"/>
          <c:showBubbleSize val="0"/>
        </c:dLbls>
        <c:gapWidth val="40"/>
        <c:axId val="1034145055"/>
        <c:axId val="931382575"/>
      </c:barChart>
      <c:catAx>
        <c:axId val="10341450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82575"/>
        <c:crosses val="autoZero"/>
        <c:auto val="1"/>
        <c:lblAlgn val="ctr"/>
        <c:lblOffset val="100"/>
        <c:noMultiLvlLbl val="0"/>
      </c:catAx>
      <c:valAx>
        <c:axId val="931382575"/>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34145055"/>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grado.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6"/>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pt idx="65">
                <c:v>31/08/2026</c:v>
              </c:pt>
            </c:strLit>
          </c:cat>
          <c:val>
            <c:numLit>
              <c:formatCode>General</c:formatCode>
              <c:ptCount val="66"/>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pt idx="59">
                <c:v>33305</c:v>
              </c:pt>
              <c:pt idx="60">
                <c:v>43872</c:v>
              </c:pt>
              <c:pt idx="61">
                <c:v>37534</c:v>
              </c:pt>
              <c:pt idx="62">
                <c:v>36843</c:v>
              </c:pt>
              <c:pt idx="63">
                <c:v>35953</c:v>
              </c:pt>
              <c:pt idx="64">
                <c:v>42692</c:v>
              </c:pt>
              <c:pt idx="65">
                <c:v>31809</c:v>
              </c:pt>
            </c:numLit>
          </c:val>
          <c:smooth val="0"/>
          <c:extLst>
            <c:ext xmlns:c16="http://schemas.microsoft.com/office/drawing/2014/chart" uri="{C3380CC4-5D6E-409C-BE32-E72D297353CC}">
              <c16:uniqueId val="{00000000-6408-4144-9366-E4CB1957C0CD}"/>
            </c:ext>
          </c:extLst>
        </c:ser>
        <c:ser>
          <c:idx val="1"/>
          <c:order val="1"/>
          <c:tx>
            <c:v>Bajas</c:v>
          </c:tx>
          <c:spPr>
            <a:ln w="28575">
              <a:solidFill>
                <a:srgbClr val="5A3471"/>
              </a:solidFill>
            </a:ln>
          </c:spPr>
          <c:marker>
            <c:symbol val="none"/>
          </c:marker>
          <c:cat>
            <c:strLit>
              <c:ptCount val="66"/>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pt idx="65">
                <c:v>31/08/2026</c:v>
              </c:pt>
            </c:strLit>
          </c:cat>
          <c:val>
            <c:numLit>
              <c:formatCode>General</c:formatCode>
              <c:ptCount val="66"/>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pt idx="59">
                <c:v>36687</c:v>
              </c:pt>
              <c:pt idx="60">
                <c:v>22947</c:v>
              </c:pt>
              <c:pt idx="61">
                <c:v>21714</c:v>
              </c:pt>
              <c:pt idx="62">
                <c:v>21613</c:v>
              </c:pt>
              <c:pt idx="63">
                <c:v>20195</c:v>
              </c:pt>
              <c:pt idx="64">
                <c:v>21828</c:v>
              </c:pt>
              <c:pt idx="65">
                <c:v>20720</c:v>
              </c:pt>
            </c:numLit>
          </c:val>
          <c:smooth val="0"/>
          <c:extLst>
            <c:ext xmlns:c16="http://schemas.microsoft.com/office/drawing/2014/chart" uri="{C3380CC4-5D6E-409C-BE32-E72D297353CC}">
              <c16:uniqueId val="{00000001-6408-4144-9366-E4CB1957C0CD}"/>
            </c:ext>
          </c:extLst>
        </c:ser>
        <c:dLbls>
          <c:showLegendKey val="0"/>
          <c:showVal val="0"/>
          <c:showCatName val="0"/>
          <c:showSerName val="0"/>
          <c:showPercent val="0"/>
          <c:showBubbleSize val="0"/>
        </c:dLbls>
        <c:smooth val="0"/>
        <c:axId val="1094702703"/>
        <c:axId val="931269295"/>
      </c:lineChart>
      <c:catAx>
        <c:axId val="1094702703"/>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69295"/>
        <c:crosses val="autoZero"/>
        <c:auto val="1"/>
        <c:lblAlgn val="ctr"/>
        <c:lblOffset val="100"/>
        <c:noMultiLvlLbl val="0"/>
      </c:catAx>
      <c:valAx>
        <c:axId val="931269295"/>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09470270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E2F2-4A12-8219-6FAC172CF9A0}"/>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E2F2-4A12-8219-6FAC172CF9A0}"/>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0.61892170650044398</c:v>
              </c:pt>
              <c:pt idx="1">
                <c:v>0.38107829349955602</c:v>
              </c:pt>
            </c:numLit>
          </c:val>
          <c:extLst>
            <c:ext xmlns:c16="http://schemas.microsoft.com/office/drawing/2014/chart" uri="{C3380CC4-5D6E-409C-BE32-E72D297353CC}">
              <c16:uniqueId val="{00000000-E2F2-4A12-8219-6FAC172CF9A0}"/>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Resoluciones de grado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6353-4A10-8684-E2F7B3CAE88E}"/>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6353-4A10-8684-E2F7B3CAE88E}"/>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6353-4A10-8684-E2F7B3CAE88E}"/>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6353-4A10-8684-E2F7B3CAE88E}"/>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6353-4A10-8684-E2F7B3CAE88E}"/>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6353-4A10-8684-E2F7B3CAE88E}"/>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6353-4A10-8684-E2F7B3CAE88E}"/>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6353-4A10-8684-E2F7B3CAE88E}"/>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6056</c:v>
              </c:pt>
              <c:pt idx="1">
                <c:v>162551</c:v>
              </c:pt>
              <c:pt idx="2">
                <c:v>80127</c:v>
              </c:pt>
              <c:pt idx="3">
                <c:v>87521</c:v>
              </c:pt>
              <c:pt idx="4">
                <c:v>100918</c:v>
              </c:pt>
              <c:pt idx="5">
                <c:v>169266</c:v>
              </c:pt>
              <c:pt idx="6">
                <c:v>499920</c:v>
              </c:pt>
              <c:pt idx="7">
                <c:v>1208929</c:v>
              </c:pt>
            </c:numLit>
          </c:val>
          <c:extLst>
            <c:ext xmlns:c16="http://schemas.microsoft.com/office/drawing/2014/chart" uri="{C3380CC4-5D6E-409C-BE32-E72D297353CC}">
              <c16:uniqueId val="{00000000-6353-4A10-8684-E2F7B3CAE88E}"/>
            </c:ext>
          </c:extLst>
        </c:ser>
        <c:dLbls>
          <c:showLegendKey val="0"/>
          <c:showVal val="0"/>
          <c:showCatName val="0"/>
          <c:showSerName val="0"/>
          <c:showPercent val="0"/>
          <c:showBubbleSize val="0"/>
        </c:dLbls>
        <c:gapWidth val="55"/>
        <c:shape val="cylinder"/>
        <c:axId val="1034156655"/>
        <c:axId val="931377295"/>
        <c:axId val="0"/>
      </c:bar3DChart>
      <c:catAx>
        <c:axId val="103415665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77295"/>
        <c:crosses val="autoZero"/>
        <c:auto val="1"/>
        <c:lblAlgn val="ctr"/>
        <c:lblOffset val="100"/>
        <c:noMultiLvlLbl val="0"/>
      </c:catAx>
      <c:valAx>
        <c:axId val="931377295"/>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1034156655"/>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registradas sobre la población potencialmente dependiente</a:t>
            </a:r>
          </a:p>
        </c:rich>
      </c:tx>
      <c:overlay val="0"/>
    </c:title>
    <c:autoTitleDeleted val="0"/>
    <c:plotArea>
      <c:layout/>
      <c:barChart>
        <c:barDir val="col"/>
        <c:grouping val="clustered"/>
        <c:varyColors val="0"/>
        <c:ser>
          <c:idx val="0"/>
          <c:order val="0"/>
          <c:tx>
            <c:v>Porcentaje de solicitudes registradas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5541-4323-A20A-4E4903EEBD5B}"/>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Balears, Illes</c:v>
              </c:pt>
              <c:pt idx="2">
                <c:v>Extremadura</c:v>
              </c:pt>
              <c:pt idx="3">
                <c:v>Cataluña</c:v>
              </c:pt>
              <c:pt idx="4">
                <c:v>Castilla y León</c:v>
              </c:pt>
              <c:pt idx="5">
                <c:v>Murcia, Región de</c:v>
              </c:pt>
              <c:pt idx="6">
                <c:v>Comunitat Valenciana</c:v>
              </c:pt>
              <c:pt idx="7">
                <c:v>Total Nacional</c:v>
              </c:pt>
              <c:pt idx="8">
                <c:v>País Vasco</c:v>
              </c:pt>
              <c:pt idx="9">
                <c:v>Castilla - La Mancha</c:v>
              </c:pt>
              <c:pt idx="10">
                <c:v>Rioja, La</c:v>
              </c:pt>
              <c:pt idx="11">
                <c:v>Canarias</c:v>
              </c:pt>
              <c:pt idx="12">
                <c:v>Madrid, Comunidad de</c:v>
              </c:pt>
              <c:pt idx="13">
                <c:v>Aragón</c:v>
              </c:pt>
              <c:pt idx="14">
                <c:v>Melilla</c:v>
              </c:pt>
              <c:pt idx="15">
                <c:v>Navarra, Comunidad Foral de</c:v>
              </c:pt>
              <c:pt idx="16">
                <c:v>Asturias, Principado de</c:v>
              </c:pt>
              <c:pt idx="17">
                <c:v>Cantabria</c:v>
              </c:pt>
              <c:pt idx="18">
                <c:v>Ceuta</c:v>
              </c:pt>
              <c:pt idx="19">
                <c:v>Galicia</c:v>
              </c:pt>
            </c:strLit>
          </c:cat>
          <c:val>
            <c:numLit>
              <c:formatCode>General</c:formatCode>
              <c:ptCount val="20"/>
              <c:pt idx="0">
                <c:v>43.09739807326833</c:v>
              </c:pt>
              <c:pt idx="1">
                <c:v>40.089808179741517</c:v>
              </c:pt>
              <c:pt idx="2">
                <c:v>39.499637326139243</c:v>
              </c:pt>
              <c:pt idx="3">
                <c:v>38.390387687202697</c:v>
              </c:pt>
              <c:pt idx="4">
                <c:v>37.831526544285573</c:v>
              </c:pt>
              <c:pt idx="5">
                <c:v>37.31524867223343</c:v>
              </c:pt>
              <c:pt idx="6">
                <c:v>35.722296572715273</c:v>
              </c:pt>
              <c:pt idx="7">
                <c:v>35.585253181340079</c:v>
              </c:pt>
              <c:pt idx="8">
                <c:v>35.218105809427698</c:v>
              </c:pt>
              <c:pt idx="9">
                <c:v>35.217876797915608</c:v>
              </c:pt>
              <c:pt idx="10">
                <c:v>34.025180890845931</c:v>
              </c:pt>
              <c:pt idx="11">
                <c:v>33.494037327658823</c:v>
              </c:pt>
              <c:pt idx="12">
                <c:v>33.44513188256272</c:v>
              </c:pt>
              <c:pt idx="13">
                <c:v>33.200489534628304</c:v>
              </c:pt>
              <c:pt idx="14">
                <c:v>29.20051303976058</c:v>
              </c:pt>
              <c:pt idx="15">
                <c:v>28.155441014652229</c:v>
              </c:pt>
              <c:pt idx="16">
                <c:v>26.174255445482672</c:v>
              </c:pt>
              <c:pt idx="17">
                <c:v>25.057519748446961</c:v>
              </c:pt>
              <c:pt idx="18">
                <c:v>24.47741065407957</c:v>
              </c:pt>
              <c:pt idx="19">
                <c:v>21.233734978909041</c:v>
              </c:pt>
            </c:numLit>
          </c:val>
          <c:extLst>
            <c:ext xmlns:c16="http://schemas.microsoft.com/office/drawing/2014/chart" uri="{C3380CC4-5D6E-409C-BE32-E72D297353CC}">
              <c16:uniqueId val="{00000000-5541-4323-A20A-4E4903EEBD5B}"/>
            </c:ext>
          </c:extLst>
        </c:ser>
        <c:dLbls>
          <c:showLegendKey val="0"/>
          <c:showVal val="0"/>
          <c:showCatName val="0"/>
          <c:showSerName val="0"/>
          <c:showPercent val="0"/>
          <c:showBubbleSize val="0"/>
        </c:dLbls>
        <c:gapWidth val="40"/>
        <c:axId val="1107277807"/>
        <c:axId val="931379695"/>
      </c:barChart>
      <c:catAx>
        <c:axId val="110727780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79695"/>
        <c:crosses val="autoZero"/>
        <c:auto val="1"/>
        <c:lblAlgn val="ctr"/>
        <c:lblOffset val="100"/>
        <c:noMultiLvlLbl val="0"/>
      </c:catAx>
      <c:valAx>
        <c:axId val="931379695"/>
        <c:scaling>
          <c:orientation val="minMax"/>
          <c:max val="5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07277807"/>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Mujeres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27,4%
728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EC-4B7F-9822-099AE1CF5C33}"/>
                </c:ext>
              </c:extLst>
            </c:dLbl>
            <c:dLbl>
              <c:idx val="1"/>
              <c:tx>
                <c:rich>
                  <a:bodyPr/>
                  <a:lstStyle/>
                  <a:p>
                    <a:r>
                      <a:rPr lang="es-ES"/>
                      <a:t>24,5%
12.824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EC-4B7F-9822-099AE1CF5C33}"/>
                </c:ext>
              </c:extLst>
            </c:dLbl>
            <c:dLbl>
              <c:idx val="2"/>
              <c:tx>
                <c:rich>
                  <a:bodyPr/>
                  <a:lstStyle/>
                  <a:p>
                    <a:r>
                      <a:rPr lang="es-ES"/>
                      <a:t>20,1%
6.083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EC-4B7F-9822-099AE1CF5C33}"/>
                </c:ext>
              </c:extLst>
            </c:dLbl>
            <c:dLbl>
              <c:idx val="3"/>
              <c:tx>
                <c:rich>
                  <a:bodyPr/>
                  <a:lstStyle/>
                  <a:p>
                    <a:r>
                      <a:rPr lang="es-ES"/>
                      <a:t>16,1%
6.105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EC-4B7F-9822-099AE1CF5C33}"/>
                </c:ext>
              </c:extLst>
            </c:dLbl>
            <c:dLbl>
              <c:idx val="4"/>
              <c:tx>
                <c:rich>
                  <a:bodyPr/>
                  <a:lstStyle/>
                  <a:p>
                    <a:r>
                      <a:rPr lang="es-ES"/>
                      <a:t>19,6%
9.505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EC-4B7F-9822-099AE1CF5C33}"/>
                </c:ext>
              </c:extLst>
            </c:dLbl>
            <c:dLbl>
              <c:idx val="5"/>
              <c:tx>
                <c:rich>
                  <a:bodyPr/>
                  <a:lstStyle/>
                  <a:p>
                    <a:r>
                      <a:rPr lang="es-ES"/>
                      <a:t>22,5%
19.152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EC-4B7F-9822-099AE1CF5C33}"/>
                </c:ext>
              </c:extLst>
            </c:dLbl>
            <c:dLbl>
              <c:idx val="6"/>
              <c:tx>
                <c:rich>
                  <a:bodyPr/>
                  <a:lstStyle/>
                  <a:p>
                    <a:r>
                      <a:rPr lang="es-ES"/>
                      <a:t>25,6%
79.038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EC-4B7F-9822-099AE1CF5C33}"/>
                </c:ext>
              </c:extLst>
            </c:dLbl>
            <c:dLbl>
              <c:idx val="7"/>
              <c:tx>
                <c:rich>
                  <a:bodyPr/>
                  <a:lstStyle/>
                  <a:p>
                    <a:r>
                      <a:rPr lang="es-ES"/>
                      <a:t>14,9%
129.189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EC-4B7F-9822-099AE1CF5C33}"/>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728</c:v>
              </c:pt>
              <c:pt idx="1">
                <c:v>12824</c:v>
              </c:pt>
              <c:pt idx="2">
                <c:v>6083</c:v>
              </c:pt>
              <c:pt idx="3">
                <c:v>6105</c:v>
              </c:pt>
              <c:pt idx="4">
                <c:v>9505</c:v>
              </c:pt>
              <c:pt idx="5">
                <c:v>19152</c:v>
              </c:pt>
              <c:pt idx="6">
                <c:v>79038</c:v>
              </c:pt>
              <c:pt idx="7">
                <c:v>129189</c:v>
              </c:pt>
            </c:numLit>
          </c:val>
          <c:extLst>
            <c:ext xmlns:c16="http://schemas.microsoft.com/office/drawing/2014/chart" uri="{C3380CC4-5D6E-409C-BE32-E72D297353CC}">
              <c16:uniqueId val="{00000000-97EC-4B7F-9822-099AE1CF5C33}"/>
            </c:ext>
          </c:extLst>
        </c:ser>
        <c:ser>
          <c:idx val="1"/>
          <c:order val="1"/>
          <c:tx>
            <c:v>Grado I</c:v>
          </c:tx>
          <c:spPr>
            <a:solidFill>
              <a:srgbClr val="DECEE8"/>
            </a:solidFill>
            <a:ln w="9525">
              <a:solidFill>
                <a:srgbClr val="000000"/>
              </a:solidFill>
            </a:ln>
          </c:spPr>
          <c:invertIfNegative val="0"/>
          <c:dLbls>
            <c:dLbl>
              <c:idx val="0"/>
              <c:tx>
                <c:rich>
                  <a:bodyPr/>
                  <a:lstStyle/>
                  <a:p>
                    <a:r>
                      <a:rPr lang="es-ES"/>
                      <a:t>13,9%
370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EC-4B7F-9822-099AE1CF5C33}"/>
                </c:ext>
              </c:extLst>
            </c:dLbl>
            <c:dLbl>
              <c:idx val="1"/>
              <c:tx>
                <c:rich>
                  <a:bodyPr/>
                  <a:lstStyle/>
                  <a:p>
                    <a:r>
                      <a:rPr lang="es-ES"/>
                      <a:t>24,6%
12.882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EC-4B7F-9822-099AE1CF5C33}"/>
                </c:ext>
              </c:extLst>
            </c:dLbl>
            <c:dLbl>
              <c:idx val="2"/>
              <c:tx>
                <c:rich>
                  <a:bodyPr/>
                  <a:lstStyle/>
                  <a:p>
                    <a:r>
                      <a:rPr lang="es-ES"/>
                      <a:t>29,3%
8.860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EC-4B7F-9822-099AE1CF5C33}"/>
                </c:ext>
              </c:extLst>
            </c:dLbl>
            <c:dLbl>
              <c:idx val="3"/>
              <c:tx>
                <c:rich>
                  <a:bodyPr/>
                  <a:lstStyle/>
                  <a:p>
                    <a:r>
                      <a:rPr lang="es-ES"/>
                      <a:t>29,3%
11.129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EC-4B7F-9822-099AE1CF5C33}"/>
                </c:ext>
              </c:extLst>
            </c:dLbl>
            <c:dLbl>
              <c:idx val="4"/>
              <c:tx>
                <c:rich>
                  <a:bodyPr/>
                  <a:lstStyle/>
                  <a:p>
                    <a:r>
                      <a:rPr lang="es-ES"/>
                      <a:t>33,0%
15.991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EC-4B7F-9822-099AE1CF5C33}"/>
                </c:ext>
              </c:extLst>
            </c:dLbl>
            <c:dLbl>
              <c:idx val="5"/>
              <c:tx>
                <c:rich>
                  <a:bodyPr/>
                  <a:lstStyle/>
                  <a:p>
                    <a:r>
                      <a:rPr lang="es-ES"/>
                      <a:t>34,3%
29.096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EC-4B7F-9822-099AE1CF5C33}"/>
                </c:ext>
              </c:extLst>
            </c:dLbl>
            <c:dLbl>
              <c:idx val="6"/>
              <c:tx>
                <c:rich>
                  <a:bodyPr/>
                  <a:lstStyle/>
                  <a:p>
                    <a:r>
                      <a:rPr lang="es-ES"/>
                      <a:t>34,7%
107.158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EC-4B7F-9822-099AE1CF5C33}"/>
                </c:ext>
              </c:extLst>
            </c:dLbl>
            <c:dLbl>
              <c:idx val="7"/>
              <c:tx>
                <c:rich>
                  <a:bodyPr/>
                  <a:lstStyle/>
                  <a:p>
                    <a:r>
                      <a:rPr lang="es-ES"/>
                      <a:t>29,8%
258.364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EC-4B7F-9822-099AE1CF5C33}"/>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370</c:v>
              </c:pt>
              <c:pt idx="1">
                <c:v>12882</c:v>
              </c:pt>
              <c:pt idx="2">
                <c:v>8860</c:v>
              </c:pt>
              <c:pt idx="3">
                <c:v>11129</c:v>
              </c:pt>
              <c:pt idx="4">
                <c:v>15991</c:v>
              </c:pt>
              <c:pt idx="5">
                <c:v>29096</c:v>
              </c:pt>
              <c:pt idx="6">
                <c:v>107158</c:v>
              </c:pt>
              <c:pt idx="7">
                <c:v>258364</c:v>
              </c:pt>
            </c:numLit>
          </c:val>
          <c:extLst>
            <c:ext xmlns:c16="http://schemas.microsoft.com/office/drawing/2014/chart" uri="{C3380CC4-5D6E-409C-BE32-E72D297353CC}">
              <c16:uniqueId val="{00000009-97EC-4B7F-9822-099AE1CF5C33}"/>
            </c:ext>
          </c:extLst>
        </c:ser>
        <c:ser>
          <c:idx val="2"/>
          <c:order val="2"/>
          <c:tx>
            <c:v>Grado II</c:v>
          </c:tx>
          <c:spPr>
            <a:solidFill>
              <a:srgbClr val="8E63A9"/>
            </a:solidFill>
            <a:ln w="9525">
              <a:solidFill>
                <a:srgbClr val="000000"/>
              </a:solidFill>
            </a:ln>
          </c:spPr>
          <c:invertIfNegative val="0"/>
          <c:dLbls>
            <c:dLbl>
              <c:idx val="0"/>
              <c:tx>
                <c:rich>
                  <a:bodyPr/>
                  <a:lstStyle/>
                  <a:p>
                    <a:r>
                      <a:rPr lang="es-ES"/>
                      <a:t>35,0%
930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7EC-4B7F-9822-099AE1CF5C33}"/>
                </c:ext>
              </c:extLst>
            </c:dLbl>
            <c:dLbl>
              <c:idx val="1"/>
              <c:tx>
                <c:rich>
                  <a:bodyPr/>
                  <a:lstStyle/>
                  <a:p>
                    <a:r>
                      <a:rPr lang="es-ES"/>
                      <a:t>28,9%
15.108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7EC-4B7F-9822-099AE1CF5C33}"/>
                </c:ext>
              </c:extLst>
            </c:dLbl>
            <c:dLbl>
              <c:idx val="2"/>
              <c:tx>
                <c:rich>
                  <a:bodyPr/>
                  <a:lstStyle/>
                  <a:p>
                    <a:r>
                      <a:rPr lang="es-ES"/>
                      <a:t>29,0%
8.778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7EC-4B7F-9822-099AE1CF5C33}"/>
                </c:ext>
              </c:extLst>
            </c:dLbl>
            <c:dLbl>
              <c:idx val="3"/>
              <c:tx>
                <c:rich>
                  <a:bodyPr/>
                  <a:lstStyle/>
                  <a:p>
                    <a:r>
                      <a:rPr lang="es-ES"/>
                      <a:t>31,5%
11.960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7EC-4B7F-9822-099AE1CF5C33}"/>
                </c:ext>
              </c:extLst>
            </c:dLbl>
            <c:dLbl>
              <c:idx val="4"/>
              <c:tx>
                <c:rich>
                  <a:bodyPr/>
                  <a:lstStyle/>
                  <a:p>
                    <a:r>
                      <a:rPr lang="es-ES"/>
                      <a:t>29,1%
14.086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7EC-4B7F-9822-099AE1CF5C33}"/>
                </c:ext>
              </c:extLst>
            </c:dLbl>
            <c:dLbl>
              <c:idx val="5"/>
              <c:tx>
                <c:rich>
                  <a:bodyPr/>
                  <a:lstStyle/>
                  <a:p>
                    <a:r>
                      <a:rPr lang="es-ES"/>
                      <a:t>28,3%
24.008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7EC-4B7F-9822-099AE1CF5C33}"/>
                </c:ext>
              </c:extLst>
            </c:dLbl>
            <c:dLbl>
              <c:idx val="6"/>
              <c:tx>
                <c:rich>
                  <a:bodyPr/>
                  <a:lstStyle/>
                  <a:p>
                    <a:r>
                      <a:rPr lang="es-ES"/>
                      <a:t>25,6%
79.081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7EC-4B7F-9822-099AE1CF5C33}"/>
                </c:ext>
              </c:extLst>
            </c:dLbl>
            <c:dLbl>
              <c:idx val="7"/>
              <c:tx>
                <c:rich>
                  <a:bodyPr/>
                  <a:lstStyle/>
                  <a:p>
                    <a:r>
                      <a:rPr lang="es-ES"/>
                      <a:t>31,4%
272.520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7EC-4B7F-9822-099AE1CF5C33}"/>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930</c:v>
              </c:pt>
              <c:pt idx="1">
                <c:v>15108</c:v>
              </c:pt>
              <c:pt idx="2">
                <c:v>8778</c:v>
              </c:pt>
              <c:pt idx="3">
                <c:v>11960</c:v>
              </c:pt>
              <c:pt idx="4">
                <c:v>14086</c:v>
              </c:pt>
              <c:pt idx="5">
                <c:v>24008</c:v>
              </c:pt>
              <c:pt idx="6">
                <c:v>79081</c:v>
              </c:pt>
              <c:pt idx="7">
                <c:v>272520</c:v>
              </c:pt>
            </c:numLit>
          </c:val>
          <c:extLst>
            <c:ext xmlns:c16="http://schemas.microsoft.com/office/drawing/2014/chart" uri="{C3380CC4-5D6E-409C-BE32-E72D297353CC}">
              <c16:uniqueId val="{00000012-97EC-4B7F-9822-099AE1CF5C33}"/>
            </c:ext>
          </c:extLst>
        </c:ser>
        <c:ser>
          <c:idx val="3"/>
          <c:order val="3"/>
          <c:tx>
            <c:v>Grado III</c:v>
          </c:tx>
          <c:spPr>
            <a:solidFill>
              <a:srgbClr val="5A3471"/>
            </a:solidFill>
            <a:ln w="9525">
              <a:solidFill>
                <a:srgbClr val="000000"/>
              </a:solidFill>
            </a:ln>
          </c:spPr>
          <c:invertIfNegative val="0"/>
          <c:dLbls>
            <c:dLbl>
              <c:idx val="0"/>
              <c:tx>
                <c:rich>
                  <a:bodyPr/>
                  <a:lstStyle/>
                  <a:p>
                    <a:r>
                      <a:rPr lang="es-ES"/>
                      <a:t>23,7%
631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7EC-4B7F-9822-099AE1CF5C33}"/>
                </c:ext>
              </c:extLst>
            </c:dLbl>
            <c:dLbl>
              <c:idx val="1"/>
              <c:tx>
                <c:rich>
                  <a:bodyPr/>
                  <a:lstStyle/>
                  <a:p>
                    <a:r>
                      <a:rPr lang="es-ES"/>
                      <a:t>21,9%
11.460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7EC-4B7F-9822-099AE1CF5C33}"/>
                </c:ext>
              </c:extLst>
            </c:dLbl>
            <c:dLbl>
              <c:idx val="2"/>
              <c:tx>
                <c:rich>
                  <a:bodyPr/>
                  <a:lstStyle/>
                  <a:p>
                    <a:r>
                      <a:rPr lang="es-ES"/>
                      <a:t>21,6%
6.533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7EC-4B7F-9822-099AE1CF5C33}"/>
                </c:ext>
              </c:extLst>
            </c:dLbl>
            <c:dLbl>
              <c:idx val="3"/>
              <c:tx>
                <c:rich>
                  <a:bodyPr/>
                  <a:lstStyle/>
                  <a:p>
                    <a:r>
                      <a:rPr lang="es-ES"/>
                      <a:t>23,1%
8.749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7EC-4B7F-9822-099AE1CF5C33}"/>
                </c:ext>
              </c:extLst>
            </c:dLbl>
            <c:dLbl>
              <c:idx val="4"/>
              <c:tx>
                <c:rich>
                  <a:bodyPr/>
                  <a:lstStyle/>
                  <a:p>
                    <a:r>
                      <a:rPr lang="es-ES"/>
                      <a:t>18,2%
8.818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7EC-4B7F-9822-099AE1CF5C33}"/>
                </c:ext>
              </c:extLst>
            </c:dLbl>
            <c:dLbl>
              <c:idx val="5"/>
              <c:tx>
                <c:rich>
                  <a:bodyPr/>
                  <a:lstStyle/>
                  <a:p>
                    <a:r>
                      <a:rPr lang="es-ES"/>
                      <a:t>14,9%
12.683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7EC-4B7F-9822-099AE1CF5C33}"/>
                </c:ext>
              </c:extLst>
            </c:dLbl>
            <c:dLbl>
              <c:idx val="6"/>
              <c:tx>
                <c:rich>
                  <a:bodyPr/>
                  <a:lstStyle/>
                  <a:p>
                    <a:r>
                      <a:rPr lang="es-ES"/>
                      <a:t>14,2%
43.950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7EC-4B7F-9822-099AE1CF5C33}"/>
                </c:ext>
              </c:extLst>
            </c:dLbl>
            <c:dLbl>
              <c:idx val="7"/>
              <c:tx>
                <c:rich>
                  <a:bodyPr/>
                  <a:lstStyle/>
                  <a:p>
                    <a:r>
                      <a:rPr lang="es-ES"/>
                      <a:t>23,9%
207.213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7EC-4B7F-9822-099AE1CF5C33}"/>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631</c:v>
              </c:pt>
              <c:pt idx="1">
                <c:v>11460</c:v>
              </c:pt>
              <c:pt idx="2">
                <c:v>6533</c:v>
              </c:pt>
              <c:pt idx="3">
                <c:v>8749</c:v>
              </c:pt>
              <c:pt idx="4">
                <c:v>8818</c:v>
              </c:pt>
              <c:pt idx="5">
                <c:v>12683</c:v>
              </c:pt>
              <c:pt idx="6">
                <c:v>43950</c:v>
              </c:pt>
              <c:pt idx="7">
                <c:v>207213</c:v>
              </c:pt>
            </c:numLit>
          </c:val>
          <c:extLst>
            <c:ext xmlns:c16="http://schemas.microsoft.com/office/drawing/2014/chart" uri="{C3380CC4-5D6E-409C-BE32-E72D297353CC}">
              <c16:uniqueId val="{0000001B-97EC-4B7F-9822-099AE1CF5C33}"/>
            </c:ext>
          </c:extLst>
        </c:ser>
        <c:dLbls>
          <c:showLegendKey val="0"/>
          <c:showVal val="0"/>
          <c:showCatName val="0"/>
          <c:showSerName val="0"/>
          <c:showPercent val="0"/>
          <c:showBubbleSize val="0"/>
        </c:dLbls>
        <c:gapWidth val="40"/>
        <c:overlap val="100"/>
        <c:axId val="1116712703"/>
        <c:axId val="931266895"/>
      </c:barChart>
      <c:catAx>
        <c:axId val="11167127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266895"/>
        <c:crosses val="autoZero"/>
        <c:auto val="1"/>
        <c:lblAlgn val="ctr"/>
        <c:lblOffset val="100"/>
        <c:noMultiLvlLbl val="0"/>
      </c:catAx>
      <c:valAx>
        <c:axId val="93126689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71270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Resolución de cada tramo de edad. Hombres</a:t>
            </a:r>
          </a:p>
        </c:rich>
      </c:tx>
      <c:overlay val="0"/>
    </c:title>
    <c:autoTitleDeleted val="0"/>
    <c:plotArea>
      <c:layout/>
      <c:barChart>
        <c:barDir val="col"/>
        <c:grouping val="percentStacked"/>
        <c:varyColors val="0"/>
        <c:ser>
          <c:idx val="0"/>
          <c:order val="0"/>
          <c:tx>
            <c:v>Sin Grado</c:v>
          </c:tx>
          <c:spPr>
            <a:solidFill>
              <a:srgbClr val="8784C6"/>
            </a:solidFill>
            <a:ln w="9525">
              <a:solidFill>
                <a:srgbClr val="000000"/>
              </a:solidFill>
            </a:ln>
          </c:spPr>
          <c:invertIfNegative val="0"/>
          <c:dLbls>
            <c:dLbl>
              <c:idx val="0"/>
              <c:tx>
                <c:rich>
                  <a:bodyPr/>
                  <a:lstStyle/>
                  <a:p>
                    <a:r>
                      <a:rPr lang="es-ES"/>
                      <a:t>26,0%
884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99-432B-A44A-26D12935FC87}"/>
                </c:ext>
              </c:extLst>
            </c:dLbl>
            <c:dLbl>
              <c:idx val="1"/>
              <c:tx>
                <c:rich>
                  <a:bodyPr/>
                  <a:lstStyle/>
                  <a:p>
                    <a:r>
                      <a:rPr lang="es-ES"/>
                      <a:t>16,9%
18.589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99-432B-A44A-26D12935FC87}"/>
                </c:ext>
              </c:extLst>
            </c:dLbl>
            <c:dLbl>
              <c:idx val="2"/>
              <c:tx>
                <c:rich>
                  <a:bodyPr/>
                  <a:lstStyle/>
                  <a:p>
                    <a:r>
                      <a:rPr lang="es-ES"/>
                      <a:t>19,1%
9.550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99-432B-A44A-26D12935FC87}"/>
                </c:ext>
              </c:extLst>
            </c:dLbl>
            <c:dLbl>
              <c:idx val="3"/>
              <c:tx>
                <c:rich>
                  <a:bodyPr/>
                  <a:lstStyle/>
                  <a:p>
                    <a:r>
                      <a:rPr lang="es-ES"/>
                      <a:t>14,6%
7.259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99-432B-A44A-26D12935FC87}"/>
                </c:ext>
              </c:extLst>
            </c:dLbl>
            <c:dLbl>
              <c:idx val="4"/>
              <c:tx>
                <c:rich>
                  <a:bodyPr/>
                  <a:lstStyle/>
                  <a:p>
                    <a:r>
                      <a:rPr lang="es-ES"/>
                      <a:t>16,2%
8.511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99-432B-A44A-26D12935FC87}"/>
                </c:ext>
              </c:extLst>
            </c:dLbl>
            <c:dLbl>
              <c:idx val="5"/>
              <c:tx>
                <c:rich>
                  <a:bodyPr/>
                  <a:lstStyle/>
                  <a:p>
                    <a:r>
                      <a:rPr lang="es-ES"/>
                      <a:t>19,4%
16.388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99-432B-A44A-26D12935FC87}"/>
                </c:ext>
              </c:extLst>
            </c:dLbl>
            <c:dLbl>
              <c:idx val="6"/>
              <c:tx>
                <c:rich>
                  <a:bodyPr/>
                  <a:lstStyle/>
                  <a:p>
                    <a:r>
                      <a:rPr lang="es-ES"/>
                      <a:t>22,1%
42.057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99-432B-A44A-26D12935FC87}"/>
                </c:ext>
              </c:extLst>
            </c:dLbl>
            <c:dLbl>
              <c:idx val="7"/>
              <c:tx>
                <c:rich>
                  <a:bodyPr/>
                  <a:lstStyle/>
                  <a:p>
                    <a:r>
                      <a:rPr lang="es-ES"/>
                      <a:t>19,8%
67.516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99-432B-A44A-26D12935FC87}"/>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884</c:v>
              </c:pt>
              <c:pt idx="1">
                <c:v>18589</c:v>
              </c:pt>
              <c:pt idx="2">
                <c:v>9550</c:v>
              </c:pt>
              <c:pt idx="3">
                <c:v>7259</c:v>
              </c:pt>
              <c:pt idx="4">
                <c:v>8511</c:v>
              </c:pt>
              <c:pt idx="5">
                <c:v>16388</c:v>
              </c:pt>
              <c:pt idx="6">
                <c:v>42057</c:v>
              </c:pt>
              <c:pt idx="7">
                <c:v>67516</c:v>
              </c:pt>
            </c:numLit>
          </c:val>
          <c:extLst>
            <c:ext xmlns:c16="http://schemas.microsoft.com/office/drawing/2014/chart" uri="{C3380CC4-5D6E-409C-BE32-E72D297353CC}">
              <c16:uniqueId val="{00000000-5999-432B-A44A-26D12935FC87}"/>
            </c:ext>
          </c:extLst>
        </c:ser>
        <c:ser>
          <c:idx val="1"/>
          <c:order val="1"/>
          <c:tx>
            <c:v>Grado I</c:v>
          </c:tx>
          <c:spPr>
            <a:solidFill>
              <a:srgbClr val="DECEE8"/>
            </a:solidFill>
            <a:ln w="9525">
              <a:solidFill>
                <a:srgbClr val="000000"/>
              </a:solidFill>
            </a:ln>
          </c:spPr>
          <c:invertIfNegative val="0"/>
          <c:dLbls>
            <c:dLbl>
              <c:idx val="0"/>
              <c:tx>
                <c:rich>
                  <a:bodyPr/>
                  <a:lstStyle/>
                  <a:p>
                    <a:r>
                      <a:rPr lang="es-ES"/>
                      <a:t>15,7%
532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99-432B-A44A-26D12935FC87}"/>
                </c:ext>
              </c:extLst>
            </c:dLbl>
            <c:dLbl>
              <c:idx val="1"/>
              <c:tx>
                <c:rich>
                  <a:bodyPr/>
                  <a:lstStyle/>
                  <a:p>
                    <a:r>
                      <a:rPr lang="es-ES"/>
                      <a:t>26,2%
28.922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99-432B-A44A-26D12935FC87}"/>
                </c:ext>
              </c:extLst>
            </c:dLbl>
            <c:dLbl>
              <c:idx val="2"/>
              <c:tx>
                <c:rich>
                  <a:bodyPr/>
                  <a:lstStyle/>
                  <a:p>
                    <a:r>
                      <a:rPr lang="es-ES"/>
                      <a:t>30,7%
15.291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999-432B-A44A-26D12935FC87}"/>
                </c:ext>
              </c:extLst>
            </c:dLbl>
            <c:dLbl>
              <c:idx val="3"/>
              <c:tx>
                <c:rich>
                  <a:bodyPr/>
                  <a:lstStyle/>
                  <a:p>
                    <a:r>
                      <a:rPr lang="es-ES"/>
                      <a:t>31,4%
15.577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999-432B-A44A-26D12935FC87}"/>
                </c:ext>
              </c:extLst>
            </c:dLbl>
            <c:dLbl>
              <c:idx val="4"/>
              <c:tx>
                <c:rich>
                  <a:bodyPr/>
                  <a:lstStyle/>
                  <a:p>
                    <a:r>
                      <a:rPr lang="es-ES"/>
                      <a:t>33,6%
17.663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999-432B-A44A-26D12935FC87}"/>
                </c:ext>
              </c:extLst>
            </c:dLbl>
            <c:dLbl>
              <c:idx val="5"/>
              <c:tx>
                <c:rich>
                  <a:bodyPr/>
                  <a:lstStyle/>
                  <a:p>
                    <a:r>
                      <a:rPr lang="es-ES"/>
                      <a:t>33,4%
28.130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999-432B-A44A-26D12935FC87}"/>
                </c:ext>
              </c:extLst>
            </c:dLbl>
            <c:dLbl>
              <c:idx val="6"/>
              <c:tx>
                <c:rich>
                  <a:bodyPr/>
                  <a:lstStyle/>
                  <a:p>
                    <a:r>
                      <a:rPr lang="es-ES"/>
                      <a:t>31,3%
59.604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999-432B-A44A-26D12935FC87}"/>
                </c:ext>
              </c:extLst>
            </c:dLbl>
            <c:dLbl>
              <c:idx val="7"/>
              <c:tx>
                <c:rich>
                  <a:bodyPr/>
                  <a:lstStyle/>
                  <a:p>
                    <a:r>
                      <a:rPr lang="es-ES"/>
                      <a:t>30,9%
105.691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999-432B-A44A-26D12935FC87}"/>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532</c:v>
              </c:pt>
              <c:pt idx="1">
                <c:v>28922</c:v>
              </c:pt>
              <c:pt idx="2">
                <c:v>15291</c:v>
              </c:pt>
              <c:pt idx="3">
                <c:v>15577</c:v>
              </c:pt>
              <c:pt idx="4">
                <c:v>17663</c:v>
              </c:pt>
              <c:pt idx="5">
                <c:v>28130</c:v>
              </c:pt>
              <c:pt idx="6">
                <c:v>59604</c:v>
              </c:pt>
              <c:pt idx="7">
                <c:v>105691</c:v>
              </c:pt>
            </c:numLit>
          </c:val>
          <c:extLst>
            <c:ext xmlns:c16="http://schemas.microsoft.com/office/drawing/2014/chart" uri="{C3380CC4-5D6E-409C-BE32-E72D297353CC}">
              <c16:uniqueId val="{00000009-5999-432B-A44A-26D12935FC87}"/>
            </c:ext>
          </c:extLst>
        </c:ser>
        <c:ser>
          <c:idx val="2"/>
          <c:order val="2"/>
          <c:tx>
            <c:v>Grado II</c:v>
          </c:tx>
          <c:spPr>
            <a:solidFill>
              <a:srgbClr val="8E63A9"/>
            </a:solidFill>
            <a:ln w="9525">
              <a:solidFill>
                <a:srgbClr val="000000"/>
              </a:solidFill>
            </a:ln>
          </c:spPr>
          <c:invertIfNegative val="0"/>
          <c:dLbls>
            <c:dLbl>
              <c:idx val="0"/>
              <c:tx>
                <c:rich>
                  <a:bodyPr/>
                  <a:lstStyle/>
                  <a:p>
                    <a:r>
                      <a:rPr lang="es-ES"/>
                      <a:t>33,5%
1.138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999-432B-A44A-26D12935FC87}"/>
                </c:ext>
              </c:extLst>
            </c:dLbl>
            <c:dLbl>
              <c:idx val="1"/>
              <c:tx>
                <c:rich>
                  <a:bodyPr/>
                  <a:lstStyle/>
                  <a:p>
                    <a:r>
                      <a:rPr lang="es-ES"/>
                      <a:t>34,0%
37.483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999-432B-A44A-26D12935FC87}"/>
                </c:ext>
              </c:extLst>
            </c:dLbl>
            <c:dLbl>
              <c:idx val="2"/>
              <c:tx>
                <c:rich>
                  <a:bodyPr/>
                  <a:lstStyle/>
                  <a:p>
                    <a:r>
                      <a:rPr lang="es-ES"/>
                      <a:t>28,8%
14.344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999-432B-A44A-26D12935FC87}"/>
                </c:ext>
              </c:extLst>
            </c:dLbl>
            <c:dLbl>
              <c:idx val="3"/>
              <c:tx>
                <c:rich>
                  <a:bodyPr/>
                  <a:lstStyle/>
                  <a:p>
                    <a:r>
                      <a:rPr lang="es-ES"/>
                      <a:t>31,9%
15.805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999-432B-A44A-26D12935FC87}"/>
                </c:ext>
              </c:extLst>
            </c:dLbl>
            <c:dLbl>
              <c:idx val="4"/>
              <c:tx>
                <c:rich>
                  <a:bodyPr/>
                  <a:lstStyle/>
                  <a:p>
                    <a:r>
                      <a:rPr lang="es-ES"/>
                      <a:t>31,1%
16.347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999-432B-A44A-26D12935FC87}"/>
                </c:ext>
              </c:extLst>
            </c:dLbl>
            <c:dLbl>
              <c:idx val="5"/>
              <c:tx>
                <c:rich>
                  <a:bodyPr/>
                  <a:lstStyle/>
                  <a:p>
                    <a:r>
                      <a:rPr lang="es-ES"/>
                      <a:t>30,5%
25.739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999-432B-A44A-26D12935FC87}"/>
                </c:ext>
              </c:extLst>
            </c:dLbl>
            <c:dLbl>
              <c:idx val="6"/>
              <c:tx>
                <c:rich>
                  <a:bodyPr/>
                  <a:lstStyle/>
                  <a:p>
                    <a:r>
                      <a:rPr lang="es-ES"/>
                      <a:t>29,0%
55.341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999-432B-A44A-26D12935FC87}"/>
                </c:ext>
              </c:extLst>
            </c:dLbl>
            <c:dLbl>
              <c:idx val="7"/>
              <c:tx>
                <c:rich>
                  <a:bodyPr/>
                  <a:lstStyle/>
                  <a:p>
                    <a:r>
                      <a:rPr lang="es-ES"/>
                      <a:t>29,0%
99.223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999-432B-A44A-26D12935FC87}"/>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1138</c:v>
              </c:pt>
              <c:pt idx="1">
                <c:v>37483</c:v>
              </c:pt>
              <c:pt idx="2">
                <c:v>14344</c:v>
              </c:pt>
              <c:pt idx="3">
                <c:v>15805</c:v>
              </c:pt>
              <c:pt idx="4">
                <c:v>16347</c:v>
              </c:pt>
              <c:pt idx="5">
                <c:v>25739</c:v>
              </c:pt>
              <c:pt idx="6">
                <c:v>55341</c:v>
              </c:pt>
              <c:pt idx="7">
                <c:v>99223</c:v>
              </c:pt>
            </c:numLit>
          </c:val>
          <c:extLst>
            <c:ext xmlns:c16="http://schemas.microsoft.com/office/drawing/2014/chart" uri="{C3380CC4-5D6E-409C-BE32-E72D297353CC}">
              <c16:uniqueId val="{00000012-5999-432B-A44A-26D12935FC87}"/>
            </c:ext>
          </c:extLst>
        </c:ser>
        <c:ser>
          <c:idx val="3"/>
          <c:order val="3"/>
          <c:tx>
            <c:v>Grado III</c:v>
          </c:tx>
          <c:spPr>
            <a:solidFill>
              <a:srgbClr val="5A3471"/>
            </a:solidFill>
            <a:ln w="9525">
              <a:solidFill>
                <a:srgbClr val="000000"/>
              </a:solidFill>
            </a:ln>
          </c:spPr>
          <c:invertIfNegative val="0"/>
          <c:dLbls>
            <c:dLbl>
              <c:idx val="0"/>
              <c:tx>
                <c:rich>
                  <a:bodyPr/>
                  <a:lstStyle/>
                  <a:p>
                    <a:r>
                      <a:rPr lang="es-ES"/>
                      <a:t>24,8%
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999-432B-A44A-26D12935FC87}"/>
                </c:ext>
              </c:extLst>
            </c:dLbl>
            <c:dLbl>
              <c:idx val="1"/>
              <c:tx>
                <c:rich>
                  <a:bodyPr/>
                  <a:lstStyle/>
                  <a:p>
                    <a:r>
                      <a:rPr lang="es-ES"/>
                      <a:t>22,9%
25.283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999-432B-A44A-26D12935FC87}"/>
                </c:ext>
              </c:extLst>
            </c:dLbl>
            <c:dLbl>
              <c:idx val="2"/>
              <c:tx>
                <c:rich>
                  <a:bodyPr/>
                  <a:lstStyle/>
                  <a:p>
                    <a:r>
                      <a:rPr lang="es-ES"/>
                      <a:t>21,4%
10.688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999-432B-A44A-26D12935FC87}"/>
                </c:ext>
              </c:extLst>
            </c:dLbl>
            <c:dLbl>
              <c:idx val="3"/>
              <c:tx>
                <c:rich>
                  <a:bodyPr/>
                  <a:lstStyle/>
                  <a:p>
                    <a:r>
                      <a:rPr lang="es-ES"/>
                      <a:t>22,1%
10.937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999-432B-A44A-26D12935FC87}"/>
                </c:ext>
              </c:extLst>
            </c:dLbl>
            <c:dLbl>
              <c:idx val="4"/>
              <c:tx>
                <c:rich>
                  <a:bodyPr/>
                  <a:lstStyle/>
                  <a:p>
                    <a:r>
                      <a:rPr lang="es-ES"/>
                      <a:t>19,0%
9.997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999-432B-A44A-26D12935FC87}"/>
                </c:ext>
              </c:extLst>
            </c:dLbl>
            <c:dLbl>
              <c:idx val="5"/>
              <c:tx>
                <c:rich>
                  <a:bodyPr/>
                  <a:lstStyle/>
                  <a:p>
                    <a:r>
                      <a:rPr lang="es-ES"/>
                      <a:t>16,7%
14.070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999-432B-A44A-26D12935FC87}"/>
                </c:ext>
              </c:extLst>
            </c:dLbl>
            <c:dLbl>
              <c:idx val="6"/>
              <c:tx>
                <c:rich>
                  <a:bodyPr/>
                  <a:lstStyle/>
                  <a:p>
                    <a:r>
                      <a:rPr lang="es-ES"/>
                      <a:t>17,7%
33.691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999-432B-A44A-26D12935FC87}"/>
                </c:ext>
              </c:extLst>
            </c:dLbl>
            <c:dLbl>
              <c:idx val="7"/>
              <c:tx>
                <c:rich>
                  <a:bodyPr/>
                  <a:lstStyle/>
                  <a:p>
                    <a:r>
                      <a:rPr lang="es-ES"/>
                      <a:t>20,3%
69.213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999-432B-A44A-26D12935FC87}"/>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843</c:v>
              </c:pt>
              <c:pt idx="1">
                <c:v>25283</c:v>
              </c:pt>
              <c:pt idx="2">
                <c:v>10688</c:v>
              </c:pt>
              <c:pt idx="3">
                <c:v>10937</c:v>
              </c:pt>
              <c:pt idx="4">
                <c:v>9997</c:v>
              </c:pt>
              <c:pt idx="5">
                <c:v>14070</c:v>
              </c:pt>
              <c:pt idx="6">
                <c:v>33691</c:v>
              </c:pt>
              <c:pt idx="7">
                <c:v>69213</c:v>
              </c:pt>
            </c:numLit>
          </c:val>
          <c:extLst>
            <c:ext xmlns:c16="http://schemas.microsoft.com/office/drawing/2014/chart" uri="{C3380CC4-5D6E-409C-BE32-E72D297353CC}">
              <c16:uniqueId val="{0000001B-5999-432B-A44A-26D12935FC87}"/>
            </c:ext>
          </c:extLst>
        </c:ser>
        <c:dLbls>
          <c:showLegendKey val="0"/>
          <c:showVal val="0"/>
          <c:showCatName val="0"/>
          <c:showSerName val="0"/>
          <c:showPercent val="0"/>
          <c:showBubbleSize val="0"/>
        </c:dLbls>
        <c:gapWidth val="40"/>
        <c:overlap val="100"/>
        <c:axId val="1116703887"/>
        <c:axId val="931324495"/>
      </c:barChart>
      <c:catAx>
        <c:axId val="111670388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24495"/>
        <c:crosses val="autoZero"/>
        <c:auto val="1"/>
        <c:lblAlgn val="ctr"/>
        <c:lblOffset val="100"/>
        <c:noMultiLvlLbl val="0"/>
      </c:catAx>
      <c:valAx>
        <c:axId val="93132449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703887"/>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32,7%
631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1F-484A-B7C9-03F82C45D530}"/>
                </c:ext>
              </c:extLst>
            </c:dLbl>
            <c:dLbl>
              <c:idx val="1"/>
              <c:tx>
                <c:rich>
                  <a:bodyPr/>
                  <a:lstStyle/>
                  <a:p>
                    <a:r>
                      <a:rPr lang="es-ES"/>
                      <a:t>29,0%
11.460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1F-484A-B7C9-03F82C45D530}"/>
                </c:ext>
              </c:extLst>
            </c:dLbl>
            <c:dLbl>
              <c:idx val="2"/>
              <c:tx>
                <c:rich>
                  <a:bodyPr/>
                  <a:lstStyle/>
                  <a:p>
                    <a:r>
                      <a:rPr lang="es-ES"/>
                      <a:t>27,0%
6.533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1F-484A-B7C9-03F82C45D530}"/>
                </c:ext>
              </c:extLst>
            </c:dLbl>
            <c:dLbl>
              <c:idx val="3"/>
              <c:tx>
                <c:rich>
                  <a:bodyPr/>
                  <a:lstStyle/>
                  <a:p>
                    <a:r>
                      <a:rPr lang="es-ES"/>
                      <a:t>27,5%
8.749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1F-484A-B7C9-03F82C45D530}"/>
                </c:ext>
              </c:extLst>
            </c:dLbl>
            <c:dLbl>
              <c:idx val="4"/>
              <c:tx>
                <c:rich>
                  <a:bodyPr/>
                  <a:lstStyle/>
                  <a:p>
                    <a:r>
                      <a:rPr lang="es-ES"/>
                      <a:t>22,7%
8.818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1F-484A-B7C9-03F82C45D530}"/>
                </c:ext>
              </c:extLst>
            </c:dLbl>
            <c:dLbl>
              <c:idx val="5"/>
              <c:tx>
                <c:rich>
                  <a:bodyPr/>
                  <a:lstStyle/>
                  <a:p>
                    <a:r>
                      <a:rPr lang="es-ES"/>
                      <a:t>19,3%
12.683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1F-484A-B7C9-03F82C45D530}"/>
                </c:ext>
              </c:extLst>
            </c:dLbl>
            <c:dLbl>
              <c:idx val="6"/>
              <c:tx>
                <c:rich>
                  <a:bodyPr/>
                  <a:lstStyle/>
                  <a:p>
                    <a:r>
                      <a:rPr lang="es-ES"/>
                      <a:t>19,1%
43.950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1F-484A-B7C9-03F82C45D530}"/>
                </c:ext>
              </c:extLst>
            </c:dLbl>
            <c:dLbl>
              <c:idx val="7"/>
              <c:tx>
                <c:rich>
                  <a:bodyPr/>
                  <a:lstStyle/>
                  <a:p>
                    <a:r>
                      <a:rPr lang="es-ES"/>
                      <a:t>28,1%
207.213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1F-484A-B7C9-03F82C45D530}"/>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631</c:v>
              </c:pt>
              <c:pt idx="1">
                <c:v>11460</c:v>
              </c:pt>
              <c:pt idx="2">
                <c:v>6533</c:v>
              </c:pt>
              <c:pt idx="3">
                <c:v>8749</c:v>
              </c:pt>
              <c:pt idx="4">
                <c:v>8818</c:v>
              </c:pt>
              <c:pt idx="5">
                <c:v>12683</c:v>
              </c:pt>
              <c:pt idx="6">
                <c:v>43950</c:v>
              </c:pt>
              <c:pt idx="7">
                <c:v>207213</c:v>
              </c:pt>
            </c:numLit>
          </c:val>
          <c:extLst>
            <c:ext xmlns:c16="http://schemas.microsoft.com/office/drawing/2014/chart" uri="{C3380CC4-5D6E-409C-BE32-E72D297353CC}">
              <c16:uniqueId val="{00000000-4C1F-484A-B7C9-03F82C45D530}"/>
            </c:ext>
          </c:extLst>
        </c:ser>
        <c:ser>
          <c:idx val="1"/>
          <c:order val="1"/>
          <c:tx>
            <c:v>Grado II</c:v>
          </c:tx>
          <c:spPr>
            <a:solidFill>
              <a:srgbClr val="8E63A9"/>
            </a:solidFill>
            <a:ln w="9525">
              <a:solidFill>
                <a:srgbClr val="000000"/>
              </a:solidFill>
            </a:ln>
          </c:spPr>
          <c:invertIfNegative val="0"/>
          <c:dLbls>
            <c:dLbl>
              <c:idx val="0"/>
              <c:tx>
                <c:rich>
                  <a:bodyPr/>
                  <a:lstStyle/>
                  <a:p>
                    <a:r>
                      <a:rPr lang="es-ES"/>
                      <a:t>48,2%
930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1F-484A-B7C9-03F82C45D530}"/>
                </c:ext>
              </c:extLst>
            </c:dLbl>
            <c:dLbl>
              <c:idx val="1"/>
              <c:tx>
                <c:rich>
                  <a:bodyPr/>
                  <a:lstStyle/>
                  <a:p>
                    <a:r>
                      <a:rPr lang="es-ES"/>
                      <a:t>38,3%
15.108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1F-484A-B7C9-03F82C45D530}"/>
                </c:ext>
              </c:extLst>
            </c:dLbl>
            <c:dLbl>
              <c:idx val="2"/>
              <c:tx>
                <c:rich>
                  <a:bodyPr/>
                  <a:lstStyle/>
                  <a:p>
                    <a:r>
                      <a:rPr lang="es-ES"/>
                      <a:t>36,3%
8.778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C1F-484A-B7C9-03F82C45D530}"/>
                </c:ext>
              </c:extLst>
            </c:dLbl>
            <c:dLbl>
              <c:idx val="3"/>
              <c:tx>
                <c:rich>
                  <a:bodyPr/>
                  <a:lstStyle/>
                  <a:p>
                    <a:r>
                      <a:rPr lang="es-ES"/>
                      <a:t>37,6%
11.960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1F-484A-B7C9-03F82C45D530}"/>
                </c:ext>
              </c:extLst>
            </c:dLbl>
            <c:dLbl>
              <c:idx val="4"/>
              <c:tx>
                <c:rich>
                  <a:bodyPr/>
                  <a:lstStyle/>
                  <a:p>
                    <a:r>
                      <a:rPr lang="es-ES"/>
                      <a:t>36,2%
14.086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1F-484A-B7C9-03F82C45D530}"/>
                </c:ext>
              </c:extLst>
            </c:dLbl>
            <c:dLbl>
              <c:idx val="5"/>
              <c:tx>
                <c:rich>
                  <a:bodyPr/>
                  <a:lstStyle/>
                  <a:p>
                    <a:r>
                      <a:rPr lang="es-ES"/>
                      <a:t>36,5%
24.008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1F-484A-B7C9-03F82C45D530}"/>
                </c:ext>
              </c:extLst>
            </c:dLbl>
            <c:dLbl>
              <c:idx val="6"/>
              <c:tx>
                <c:rich>
                  <a:bodyPr/>
                  <a:lstStyle/>
                  <a:p>
                    <a:r>
                      <a:rPr lang="es-ES"/>
                      <a:t>34,4%
79.081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C1F-484A-B7C9-03F82C45D530}"/>
                </c:ext>
              </c:extLst>
            </c:dLbl>
            <c:dLbl>
              <c:idx val="7"/>
              <c:tx>
                <c:rich>
                  <a:bodyPr/>
                  <a:lstStyle/>
                  <a:p>
                    <a:r>
                      <a:rPr lang="es-ES"/>
                      <a:t>36,9%
272.520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C1F-484A-B7C9-03F82C45D530}"/>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930</c:v>
              </c:pt>
              <c:pt idx="1">
                <c:v>15108</c:v>
              </c:pt>
              <c:pt idx="2">
                <c:v>8778</c:v>
              </c:pt>
              <c:pt idx="3">
                <c:v>11960</c:v>
              </c:pt>
              <c:pt idx="4">
                <c:v>14086</c:v>
              </c:pt>
              <c:pt idx="5">
                <c:v>24008</c:v>
              </c:pt>
              <c:pt idx="6">
                <c:v>79081</c:v>
              </c:pt>
              <c:pt idx="7">
                <c:v>272520</c:v>
              </c:pt>
            </c:numLit>
          </c:val>
          <c:extLst>
            <c:ext xmlns:c16="http://schemas.microsoft.com/office/drawing/2014/chart" uri="{C3380CC4-5D6E-409C-BE32-E72D297353CC}">
              <c16:uniqueId val="{00000009-4C1F-484A-B7C9-03F82C45D530}"/>
            </c:ext>
          </c:extLst>
        </c:ser>
        <c:ser>
          <c:idx val="2"/>
          <c:order val="2"/>
          <c:tx>
            <c:v>Grado I</c:v>
          </c:tx>
          <c:spPr>
            <a:solidFill>
              <a:srgbClr val="DECEE8"/>
            </a:solidFill>
            <a:ln w="9525">
              <a:solidFill>
                <a:srgbClr val="000000"/>
              </a:solidFill>
            </a:ln>
          </c:spPr>
          <c:invertIfNegative val="0"/>
          <c:dLbls>
            <c:dLbl>
              <c:idx val="0"/>
              <c:tx>
                <c:rich>
                  <a:bodyPr/>
                  <a:lstStyle/>
                  <a:p>
                    <a:r>
                      <a:rPr lang="es-ES"/>
                      <a:t>19,2%
370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C1F-484A-B7C9-03F82C45D530}"/>
                </c:ext>
              </c:extLst>
            </c:dLbl>
            <c:dLbl>
              <c:idx val="1"/>
              <c:tx>
                <c:rich>
                  <a:bodyPr/>
                  <a:lstStyle/>
                  <a:p>
                    <a:r>
                      <a:rPr lang="es-ES"/>
                      <a:t>32,7%
12.882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C1F-484A-B7C9-03F82C45D530}"/>
                </c:ext>
              </c:extLst>
            </c:dLbl>
            <c:dLbl>
              <c:idx val="2"/>
              <c:tx>
                <c:rich>
                  <a:bodyPr/>
                  <a:lstStyle/>
                  <a:p>
                    <a:r>
                      <a:rPr lang="es-ES"/>
                      <a:t>36,7%
8.860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C1F-484A-B7C9-03F82C45D530}"/>
                </c:ext>
              </c:extLst>
            </c:dLbl>
            <c:dLbl>
              <c:idx val="3"/>
              <c:tx>
                <c:rich>
                  <a:bodyPr/>
                  <a:lstStyle/>
                  <a:p>
                    <a:r>
                      <a:rPr lang="es-ES"/>
                      <a:t>35,0%
11.129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C1F-484A-B7C9-03F82C45D530}"/>
                </c:ext>
              </c:extLst>
            </c:dLbl>
            <c:dLbl>
              <c:idx val="4"/>
              <c:tx>
                <c:rich>
                  <a:bodyPr/>
                  <a:lstStyle/>
                  <a:p>
                    <a:r>
                      <a:rPr lang="es-ES"/>
                      <a:t>41,1%
15.991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C1F-484A-B7C9-03F82C45D530}"/>
                </c:ext>
              </c:extLst>
            </c:dLbl>
            <c:dLbl>
              <c:idx val="5"/>
              <c:tx>
                <c:rich>
                  <a:bodyPr/>
                  <a:lstStyle/>
                  <a:p>
                    <a:r>
                      <a:rPr lang="es-ES"/>
                      <a:t>44,2%
29.096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C1F-484A-B7C9-03F82C45D530}"/>
                </c:ext>
              </c:extLst>
            </c:dLbl>
            <c:dLbl>
              <c:idx val="6"/>
              <c:tx>
                <c:rich>
                  <a:bodyPr/>
                  <a:lstStyle/>
                  <a:p>
                    <a:r>
                      <a:rPr lang="es-ES"/>
                      <a:t>46,6%
107.158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C1F-484A-B7C9-03F82C45D530}"/>
                </c:ext>
              </c:extLst>
            </c:dLbl>
            <c:dLbl>
              <c:idx val="7"/>
              <c:tx>
                <c:rich>
                  <a:bodyPr/>
                  <a:lstStyle/>
                  <a:p>
                    <a:r>
                      <a:rPr lang="es-ES"/>
                      <a:t>35,0%
258.364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C1F-484A-B7C9-03F82C45D530}"/>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370</c:v>
              </c:pt>
              <c:pt idx="1">
                <c:v>12882</c:v>
              </c:pt>
              <c:pt idx="2">
                <c:v>8860</c:v>
              </c:pt>
              <c:pt idx="3">
                <c:v>11129</c:v>
              </c:pt>
              <c:pt idx="4">
                <c:v>15991</c:v>
              </c:pt>
              <c:pt idx="5">
                <c:v>29096</c:v>
              </c:pt>
              <c:pt idx="6">
                <c:v>107158</c:v>
              </c:pt>
              <c:pt idx="7">
                <c:v>258364</c:v>
              </c:pt>
            </c:numLit>
          </c:val>
          <c:extLst>
            <c:ext xmlns:c16="http://schemas.microsoft.com/office/drawing/2014/chart" uri="{C3380CC4-5D6E-409C-BE32-E72D297353CC}">
              <c16:uniqueId val="{00000012-4C1F-484A-B7C9-03F82C45D530}"/>
            </c:ext>
          </c:extLst>
        </c:ser>
        <c:dLbls>
          <c:showLegendKey val="0"/>
          <c:showVal val="0"/>
          <c:showCatName val="0"/>
          <c:showSerName val="0"/>
          <c:showPercent val="0"/>
          <c:showBubbleSize val="0"/>
        </c:dLbls>
        <c:gapWidth val="40"/>
        <c:overlap val="100"/>
        <c:axId val="1116711311"/>
        <c:axId val="931340335"/>
      </c:barChart>
      <c:catAx>
        <c:axId val="111671131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40335"/>
        <c:crosses val="autoZero"/>
        <c:auto val="1"/>
        <c:lblAlgn val="ctr"/>
        <c:lblOffset val="100"/>
        <c:noMultiLvlLbl val="0"/>
      </c:catAx>
      <c:valAx>
        <c:axId val="93134033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71131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33,5%
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70-465D-9D0C-B52AA593CB0A}"/>
                </c:ext>
              </c:extLst>
            </c:dLbl>
            <c:dLbl>
              <c:idx val="1"/>
              <c:tx>
                <c:rich>
                  <a:bodyPr/>
                  <a:lstStyle/>
                  <a:p>
                    <a:r>
                      <a:rPr lang="es-ES"/>
                      <a:t>27,6%
25.283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70-465D-9D0C-B52AA593CB0A}"/>
                </c:ext>
              </c:extLst>
            </c:dLbl>
            <c:dLbl>
              <c:idx val="2"/>
              <c:tx>
                <c:rich>
                  <a:bodyPr/>
                  <a:lstStyle/>
                  <a:p>
                    <a:r>
                      <a:rPr lang="es-ES"/>
                      <a:t>26,5%
10.688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70-465D-9D0C-B52AA593CB0A}"/>
                </c:ext>
              </c:extLst>
            </c:dLbl>
            <c:dLbl>
              <c:idx val="3"/>
              <c:tx>
                <c:rich>
                  <a:bodyPr/>
                  <a:lstStyle/>
                  <a:p>
                    <a:r>
                      <a:rPr lang="es-ES"/>
                      <a:t>25,8%
10.937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70-465D-9D0C-B52AA593CB0A}"/>
                </c:ext>
              </c:extLst>
            </c:dLbl>
            <c:dLbl>
              <c:idx val="4"/>
              <c:tx>
                <c:rich>
                  <a:bodyPr/>
                  <a:lstStyle/>
                  <a:p>
                    <a:r>
                      <a:rPr lang="es-ES"/>
                      <a:t>22,7%
9.997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70-465D-9D0C-B52AA593CB0A}"/>
                </c:ext>
              </c:extLst>
            </c:dLbl>
            <c:dLbl>
              <c:idx val="5"/>
              <c:tx>
                <c:rich>
                  <a:bodyPr/>
                  <a:lstStyle/>
                  <a:p>
                    <a:r>
                      <a:rPr lang="es-ES"/>
                      <a:t>20,7%
14.070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70-465D-9D0C-B52AA593CB0A}"/>
                </c:ext>
              </c:extLst>
            </c:dLbl>
            <c:dLbl>
              <c:idx val="6"/>
              <c:tx>
                <c:rich>
                  <a:bodyPr/>
                  <a:lstStyle/>
                  <a:p>
                    <a:r>
                      <a:rPr lang="es-ES"/>
                      <a:t>22,7%
33.691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70-465D-9D0C-B52AA593CB0A}"/>
                </c:ext>
              </c:extLst>
            </c:dLbl>
            <c:dLbl>
              <c:idx val="7"/>
              <c:tx>
                <c:rich>
                  <a:bodyPr/>
                  <a:lstStyle/>
                  <a:p>
                    <a:r>
                      <a:rPr lang="es-ES"/>
                      <a:t>25,2%
69.213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70-465D-9D0C-B52AA593CB0A}"/>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843</c:v>
              </c:pt>
              <c:pt idx="1">
                <c:v>25283</c:v>
              </c:pt>
              <c:pt idx="2">
                <c:v>10688</c:v>
              </c:pt>
              <c:pt idx="3">
                <c:v>10937</c:v>
              </c:pt>
              <c:pt idx="4">
                <c:v>9997</c:v>
              </c:pt>
              <c:pt idx="5">
                <c:v>14070</c:v>
              </c:pt>
              <c:pt idx="6">
                <c:v>33691</c:v>
              </c:pt>
              <c:pt idx="7">
                <c:v>69213</c:v>
              </c:pt>
            </c:numLit>
          </c:val>
          <c:extLst>
            <c:ext xmlns:c16="http://schemas.microsoft.com/office/drawing/2014/chart" uri="{C3380CC4-5D6E-409C-BE32-E72D297353CC}">
              <c16:uniqueId val="{00000000-A470-465D-9D0C-B52AA593CB0A}"/>
            </c:ext>
          </c:extLst>
        </c:ser>
        <c:ser>
          <c:idx val="1"/>
          <c:order val="1"/>
          <c:tx>
            <c:v>Grado II</c:v>
          </c:tx>
          <c:spPr>
            <a:solidFill>
              <a:srgbClr val="8E63A9"/>
            </a:solidFill>
            <a:ln w="9525">
              <a:solidFill>
                <a:srgbClr val="000000"/>
              </a:solidFill>
            </a:ln>
          </c:spPr>
          <c:invertIfNegative val="0"/>
          <c:dLbls>
            <c:dLbl>
              <c:idx val="0"/>
              <c:tx>
                <c:rich>
                  <a:bodyPr/>
                  <a:lstStyle/>
                  <a:p>
                    <a:r>
                      <a:rPr lang="es-ES"/>
                      <a:t>45,3%
1.138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70-465D-9D0C-B52AA593CB0A}"/>
                </c:ext>
              </c:extLst>
            </c:dLbl>
            <c:dLbl>
              <c:idx val="1"/>
              <c:tx>
                <c:rich>
                  <a:bodyPr/>
                  <a:lstStyle/>
                  <a:p>
                    <a:r>
                      <a:rPr lang="es-ES"/>
                      <a:t>40,9%
37.483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70-465D-9D0C-B52AA593CB0A}"/>
                </c:ext>
              </c:extLst>
            </c:dLbl>
            <c:dLbl>
              <c:idx val="2"/>
              <c:tx>
                <c:rich>
                  <a:bodyPr/>
                  <a:lstStyle/>
                  <a:p>
                    <a:r>
                      <a:rPr lang="es-ES"/>
                      <a:t>35,6%
14.344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70-465D-9D0C-B52AA593CB0A}"/>
                </c:ext>
              </c:extLst>
            </c:dLbl>
            <c:dLbl>
              <c:idx val="3"/>
              <c:tx>
                <c:rich>
                  <a:bodyPr/>
                  <a:lstStyle/>
                  <a:p>
                    <a:r>
                      <a:rPr lang="es-ES"/>
                      <a:t>37,3%
15.805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470-465D-9D0C-B52AA593CB0A}"/>
                </c:ext>
              </c:extLst>
            </c:dLbl>
            <c:dLbl>
              <c:idx val="4"/>
              <c:tx>
                <c:rich>
                  <a:bodyPr/>
                  <a:lstStyle/>
                  <a:p>
                    <a:r>
                      <a:rPr lang="es-ES"/>
                      <a:t>37,1%
16.347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470-465D-9D0C-B52AA593CB0A}"/>
                </c:ext>
              </c:extLst>
            </c:dLbl>
            <c:dLbl>
              <c:idx val="5"/>
              <c:tx>
                <c:rich>
                  <a:bodyPr/>
                  <a:lstStyle/>
                  <a:p>
                    <a:r>
                      <a:rPr lang="es-ES"/>
                      <a:t>37,9%
25.739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470-465D-9D0C-B52AA593CB0A}"/>
                </c:ext>
              </c:extLst>
            </c:dLbl>
            <c:dLbl>
              <c:idx val="6"/>
              <c:tx>
                <c:rich>
                  <a:bodyPr/>
                  <a:lstStyle/>
                  <a:p>
                    <a:r>
                      <a:rPr lang="es-ES"/>
                      <a:t>37,2%
55.341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470-465D-9D0C-B52AA593CB0A}"/>
                </c:ext>
              </c:extLst>
            </c:dLbl>
            <c:dLbl>
              <c:idx val="7"/>
              <c:tx>
                <c:rich>
                  <a:bodyPr/>
                  <a:lstStyle/>
                  <a:p>
                    <a:r>
                      <a:rPr lang="es-ES"/>
                      <a:t>36,2%
99.223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470-465D-9D0C-B52AA593CB0A}"/>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1138</c:v>
              </c:pt>
              <c:pt idx="1">
                <c:v>37483</c:v>
              </c:pt>
              <c:pt idx="2">
                <c:v>14344</c:v>
              </c:pt>
              <c:pt idx="3">
                <c:v>15805</c:v>
              </c:pt>
              <c:pt idx="4">
                <c:v>16347</c:v>
              </c:pt>
              <c:pt idx="5">
                <c:v>25739</c:v>
              </c:pt>
              <c:pt idx="6">
                <c:v>55341</c:v>
              </c:pt>
              <c:pt idx="7">
                <c:v>99223</c:v>
              </c:pt>
            </c:numLit>
          </c:val>
          <c:extLst>
            <c:ext xmlns:c16="http://schemas.microsoft.com/office/drawing/2014/chart" uri="{C3380CC4-5D6E-409C-BE32-E72D297353CC}">
              <c16:uniqueId val="{00000009-A470-465D-9D0C-B52AA593CB0A}"/>
            </c:ext>
          </c:extLst>
        </c:ser>
        <c:ser>
          <c:idx val="2"/>
          <c:order val="2"/>
          <c:tx>
            <c:v>Grado I</c:v>
          </c:tx>
          <c:spPr>
            <a:solidFill>
              <a:srgbClr val="DECEE8"/>
            </a:solidFill>
            <a:ln w="9525">
              <a:solidFill>
                <a:srgbClr val="000000"/>
              </a:solidFill>
            </a:ln>
          </c:spPr>
          <c:invertIfNegative val="0"/>
          <c:dLbls>
            <c:dLbl>
              <c:idx val="0"/>
              <c:tx>
                <c:rich>
                  <a:bodyPr/>
                  <a:lstStyle/>
                  <a:p>
                    <a:r>
                      <a:rPr lang="es-ES"/>
                      <a:t>21,2%
532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470-465D-9D0C-B52AA593CB0A}"/>
                </c:ext>
              </c:extLst>
            </c:dLbl>
            <c:dLbl>
              <c:idx val="1"/>
              <c:tx>
                <c:rich>
                  <a:bodyPr/>
                  <a:lstStyle/>
                  <a:p>
                    <a:r>
                      <a:rPr lang="es-ES"/>
                      <a:t>31,5%
28.922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470-465D-9D0C-B52AA593CB0A}"/>
                </c:ext>
              </c:extLst>
            </c:dLbl>
            <c:dLbl>
              <c:idx val="2"/>
              <c:tx>
                <c:rich>
                  <a:bodyPr/>
                  <a:lstStyle/>
                  <a:p>
                    <a:r>
                      <a:rPr lang="es-ES"/>
                      <a:t>37,9%
15.291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470-465D-9D0C-B52AA593CB0A}"/>
                </c:ext>
              </c:extLst>
            </c:dLbl>
            <c:dLbl>
              <c:idx val="3"/>
              <c:tx>
                <c:rich>
                  <a:bodyPr/>
                  <a:lstStyle/>
                  <a:p>
                    <a:r>
                      <a:rPr lang="es-ES"/>
                      <a:t>36,8%
15.577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470-465D-9D0C-B52AA593CB0A}"/>
                </c:ext>
              </c:extLst>
            </c:dLbl>
            <c:dLbl>
              <c:idx val="4"/>
              <c:tx>
                <c:rich>
                  <a:bodyPr/>
                  <a:lstStyle/>
                  <a:p>
                    <a:r>
                      <a:rPr lang="es-ES"/>
                      <a:t>40,1%
17.663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470-465D-9D0C-B52AA593CB0A}"/>
                </c:ext>
              </c:extLst>
            </c:dLbl>
            <c:dLbl>
              <c:idx val="5"/>
              <c:tx>
                <c:rich>
                  <a:bodyPr/>
                  <a:lstStyle/>
                  <a:p>
                    <a:r>
                      <a:rPr lang="es-ES"/>
                      <a:t>41,4%
28.130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470-465D-9D0C-B52AA593CB0A}"/>
                </c:ext>
              </c:extLst>
            </c:dLbl>
            <c:dLbl>
              <c:idx val="6"/>
              <c:tx>
                <c:rich>
                  <a:bodyPr/>
                  <a:lstStyle/>
                  <a:p>
                    <a:r>
                      <a:rPr lang="es-ES"/>
                      <a:t>40,1%
59.604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470-465D-9D0C-B52AA593CB0A}"/>
                </c:ext>
              </c:extLst>
            </c:dLbl>
            <c:dLbl>
              <c:idx val="7"/>
              <c:tx>
                <c:rich>
                  <a:bodyPr/>
                  <a:lstStyle/>
                  <a:p>
                    <a:r>
                      <a:rPr lang="es-ES"/>
                      <a:t>38,6%
105.691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470-465D-9D0C-B52AA593CB0A}"/>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532</c:v>
              </c:pt>
              <c:pt idx="1">
                <c:v>28922</c:v>
              </c:pt>
              <c:pt idx="2">
                <c:v>15291</c:v>
              </c:pt>
              <c:pt idx="3">
                <c:v>15577</c:v>
              </c:pt>
              <c:pt idx="4">
                <c:v>17663</c:v>
              </c:pt>
              <c:pt idx="5">
                <c:v>28130</c:v>
              </c:pt>
              <c:pt idx="6">
                <c:v>59604</c:v>
              </c:pt>
              <c:pt idx="7">
                <c:v>105691</c:v>
              </c:pt>
            </c:numLit>
          </c:val>
          <c:extLst>
            <c:ext xmlns:c16="http://schemas.microsoft.com/office/drawing/2014/chart" uri="{C3380CC4-5D6E-409C-BE32-E72D297353CC}">
              <c16:uniqueId val="{00000012-A470-465D-9D0C-B52AA593CB0A}"/>
            </c:ext>
          </c:extLst>
        </c:ser>
        <c:dLbls>
          <c:showLegendKey val="0"/>
          <c:showVal val="0"/>
          <c:showCatName val="0"/>
          <c:showSerName val="0"/>
          <c:showPercent val="0"/>
          <c:showBubbleSize val="0"/>
        </c:dLbls>
        <c:gapWidth val="40"/>
        <c:overlap val="100"/>
        <c:axId val="1116707599"/>
        <c:axId val="931342735"/>
      </c:barChart>
      <c:catAx>
        <c:axId val="1116707599"/>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42735"/>
        <c:crosses val="autoZero"/>
        <c:auto val="1"/>
        <c:lblAlgn val="ctr"/>
        <c:lblOffset val="100"/>
        <c:noMultiLvlLbl val="0"/>
      </c:catAx>
      <c:valAx>
        <c:axId val="93134273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707599"/>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321D-452D-9098-290AF4FAF418}"/>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81.114976797058532</c:v>
              </c:pt>
              <c:pt idx="1">
                <c:v>42.842030518643028</c:v>
              </c:pt>
              <c:pt idx="2">
                <c:v>61.749376419344031</c:v>
              </c:pt>
              <c:pt idx="3">
                <c:v>52.588401697312598</c:v>
              </c:pt>
              <c:pt idx="4">
                <c:v>32.312928743263548</c:v>
              </c:pt>
              <c:pt idx="5">
                <c:v>67.628990673839013</c:v>
              </c:pt>
              <c:pt idx="6">
                <c:v>50.311191395024231</c:v>
              </c:pt>
              <c:pt idx="7">
                <c:v>69.818284606687129</c:v>
              </c:pt>
              <c:pt idx="8">
                <c:v>39.783299433124313</c:v>
              </c:pt>
              <c:pt idx="9">
                <c:v>41.041071537378002</c:v>
              </c:pt>
              <c:pt idx="10">
                <c:v>39.230273823535939</c:v>
              </c:pt>
              <c:pt idx="11">
                <c:v>60.566079187619003</c:v>
              </c:pt>
              <c:pt idx="12">
                <c:v>69.620952658553776</c:v>
              </c:pt>
              <c:pt idx="13">
                <c:v>49.297126889732752</c:v>
              </c:pt>
              <c:pt idx="14">
                <c:v>46.753089411194573</c:v>
              </c:pt>
              <c:pt idx="15">
                <c:v>54.34573223868275</c:v>
              </c:pt>
              <c:pt idx="16">
                <c:v>84.81387187779535</c:v>
              </c:pt>
              <c:pt idx="17">
                <c:v>50.11173184357542</c:v>
              </c:pt>
              <c:pt idx="18">
                <c:v>68.918918918918919</c:v>
              </c:pt>
              <c:pt idx="19">
                <c:v>58.622466607165983</c:v>
              </c:pt>
            </c:numLit>
          </c:val>
          <c:extLst>
            <c:ext xmlns:c16="http://schemas.microsoft.com/office/drawing/2014/chart" uri="{C3380CC4-5D6E-409C-BE32-E72D297353CC}">
              <c16:uniqueId val="{00000000-321D-452D-9098-290AF4FAF418}"/>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321D-452D-9098-290AF4FAF418}"/>
              </c:ext>
            </c:extLst>
          </c:dPt>
          <c:dLbls>
            <c:dLbl>
              <c:idx val="17"/>
              <c:delete val="1"/>
              <c:extLst>
                <c:ext xmlns:c15="http://schemas.microsoft.com/office/drawing/2012/chart" uri="{CE6537A1-D6FC-4f65-9D91-7224C49458BB}"/>
                <c:ext xmlns:c16="http://schemas.microsoft.com/office/drawing/2014/chart" uri="{C3380CC4-5D6E-409C-BE32-E72D297353CC}">
                  <c16:uniqueId val="{00000003-321D-452D-9098-290AF4FAF418}"/>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0.68276133537385064</c:v>
              </c:pt>
              <c:pt idx="1">
                <c:v>16.205602330198381</c:v>
              </c:pt>
              <c:pt idx="2">
                <c:v>10.217415583932089</c:v>
              </c:pt>
              <c:pt idx="3">
                <c:v>1.362842166569598</c:v>
              </c:pt>
              <c:pt idx="4">
                <c:v>30.594278870901661</c:v>
              </c:pt>
              <c:pt idx="5">
                <c:v>2.0466626348792061</c:v>
              </c:pt>
              <c:pt idx="6">
                <c:v>25.182691518187049</c:v>
              </c:pt>
              <c:pt idx="7">
                <c:v>10.016960103375871</c:v>
              </c:pt>
              <c:pt idx="8">
                <c:v>7.0769193736685638</c:v>
              </c:pt>
              <c:pt idx="9">
                <c:v>10.245841412754791</c:v>
              </c:pt>
              <c:pt idx="10">
                <c:v>43.62521930311577</c:v>
              </c:pt>
              <c:pt idx="11">
                <c:v>12.896670409607969</c:v>
              </c:pt>
              <c:pt idx="12">
                <c:v>9.9222108868323247</c:v>
              </c:pt>
              <c:pt idx="13">
                <c:v>2.2827255140789569</c:v>
              </c:pt>
              <c:pt idx="14">
                <c:v>12.264760520151849</c:v>
              </c:pt>
              <c:pt idx="15">
                <c:v>1.2346924735128191</c:v>
              </c:pt>
              <c:pt idx="16">
                <c:v>6.7295121447739623</c:v>
              </c:pt>
              <c:pt idx="17">
                <c:v>0</c:v>
              </c:pt>
              <c:pt idx="18">
                <c:v>0.13248542660307369</c:v>
              </c:pt>
              <c:pt idx="19">
                <c:v>9.4710947590750614</c:v>
              </c:pt>
            </c:numLit>
          </c:val>
          <c:extLst>
            <c:ext xmlns:c16="http://schemas.microsoft.com/office/drawing/2014/chart" uri="{C3380CC4-5D6E-409C-BE32-E72D297353CC}">
              <c16:uniqueId val="{00000002-321D-452D-9098-290AF4FAF418}"/>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321D-452D-9098-290AF4FAF418}"/>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18.200143683486811</c:v>
              </c:pt>
              <c:pt idx="1">
                <c:v>40.952367151158583</c:v>
              </c:pt>
              <c:pt idx="2">
                <c:v>27.97364208331782</c:v>
              </c:pt>
              <c:pt idx="3">
                <c:v>46.048756136117817</c:v>
              </c:pt>
              <c:pt idx="4">
                <c:v>36.438318748621192</c:v>
              </c:pt>
              <c:pt idx="5">
                <c:v>30.324346691281789</c:v>
              </c:pt>
              <c:pt idx="6">
                <c:v>22.6406108875934</c:v>
              </c:pt>
              <c:pt idx="7">
                <c:v>20.1494104345017</c:v>
              </c:pt>
              <c:pt idx="8">
                <c:v>53.113904702299997</c:v>
              </c:pt>
              <c:pt idx="9">
                <c:v>48.247138899143742</c:v>
              </c:pt>
              <c:pt idx="10">
                <c:v>17.144506873348291</c:v>
              </c:pt>
              <c:pt idx="11">
                <c:v>26.447541863984771</c:v>
              </c:pt>
              <c:pt idx="12">
                <c:v>20.427384682649571</c:v>
              </c:pt>
              <c:pt idx="13">
                <c:v>48.411549759977071</c:v>
              </c:pt>
              <c:pt idx="14">
                <c:v>40.824650674420482</c:v>
              </c:pt>
              <c:pt idx="15">
                <c:v>37.242581296151897</c:v>
              </c:pt>
              <c:pt idx="16">
                <c:v>8.4566159774306744</c:v>
              </c:pt>
              <c:pt idx="17">
                <c:v>49.88826815642458</c:v>
              </c:pt>
              <c:pt idx="18">
                <c:v>30.948595654478009</c:v>
              </c:pt>
              <c:pt idx="19">
                <c:v>31.374571401405401</c:v>
              </c:pt>
            </c:numLit>
          </c:val>
          <c:extLst>
            <c:ext xmlns:c16="http://schemas.microsoft.com/office/drawing/2014/chart" uri="{C3380CC4-5D6E-409C-BE32-E72D297353CC}">
              <c16:uniqueId val="{00000005-321D-452D-9098-290AF4FAF418}"/>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4-321D-452D-9098-290AF4FAF418}"/>
              </c:ext>
            </c:extLst>
          </c:dPt>
          <c:dLbls>
            <c:dLbl>
              <c:idx val="0"/>
              <c:delete val="1"/>
              <c:extLst>
                <c:ext xmlns:c15="http://schemas.microsoft.com/office/drawing/2012/chart" uri="{CE6537A1-D6FC-4f65-9D91-7224C49458BB}"/>
                <c:ext xmlns:c16="http://schemas.microsoft.com/office/drawing/2014/chart" uri="{C3380CC4-5D6E-409C-BE32-E72D297353CC}">
                  <c16:uniqueId val="{00000008-321D-452D-9098-290AF4FAF418}"/>
                </c:ext>
              </c:extLst>
            </c:dLbl>
            <c:dLbl>
              <c:idx val="1"/>
              <c:delete val="1"/>
              <c:extLst>
                <c:ext xmlns:c15="http://schemas.microsoft.com/office/drawing/2012/chart" uri="{CE6537A1-D6FC-4f65-9D91-7224C49458BB}"/>
                <c:ext xmlns:c16="http://schemas.microsoft.com/office/drawing/2014/chart" uri="{C3380CC4-5D6E-409C-BE32-E72D297353CC}">
                  <c16:uniqueId val="{00000009-321D-452D-9098-290AF4FAF418}"/>
                </c:ext>
              </c:extLst>
            </c:dLbl>
            <c:dLbl>
              <c:idx val="3"/>
              <c:delete val="1"/>
              <c:extLst>
                <c:ext xmlns:c15="http://schemas.microsoft.com/office/drawing/2012/chart" uri="{CE6537A1-D6FC-4f65-9D91-7224C49458BB}"/>
                <c:ext xmlns:c16="http://schemas.microsoft.com/office/drawing/2014/chart" uri="{C3380CC4-5D6E-409C-BE32-E72D297353CC}">
                  <c16:uniqueId val="{0000000A-321D-452D-9098-290AF4FAF418}"/>
                </c:ext>
              </c:extLst>
            </c:dLbl>
            <c:dLbl>
              <c:idx val="5"/>
              <c:delete val="1"/>
              <c:extLst>
                <c:ext xmlns:c15="http://schemas.microsoft.com/office/drawing/2012/chart" uri="{CE6537A1-D6FC-4f65-9D91-7224C49458BB}"/>
                <c:ext xmlns:c16="http://schemas.microsoft.com/office/drawing/2014/chart" uri="{C3380CC4-5D6E-409C-BE32-E72D297353CC}">
                  <c16:uniqueId val="{0000000B-321D-452D-9098-290AF4FAF418}"/>
                </c:ext>
              </c:extLst>
            </c:dLbl>
            <c:dLbl>
              <c:idx val="7"/>
              <c:delete val="1"/>
              <c:extLst>
                <c:ext xmlns:c15="http://schemas.microsoft.com/office/drawing/2012/chart" uri="{CE6537A1-D6FC-4f65-9D91-7224C49458BB}"/>
                <c:ext xmlns:c16="http://schemas.microsoft.com/office/drawing/2014/chart" uri="{C3380CC4-5D6E-409C-BE32-E72D297353CC}">
                  <c16:uniqueId val="{0000000C-321D-452D-9098-290AF4FAF418}"/>
                </c:ext>
              </c:extLst>
            </c:dLbl>
            <c:dLbl>
              <c:idx val="8"/>
              <c:delete val="1"/>
              <c:extLst>
                <c:ext xmlns:c15="http://schemas.microsoft.com/office/drawing/2012/chart" uri="{CE6537A1-D6FC-4f65-9D91-7224C49458BB}"/>
                <c:ext xmlns:c16="http://schemas.microsoft.com/office/drawing/2014/chart" uri="{C3380CC4-5D6E-409C-BE32-E72D297353CC}">
                  <c16:uniqueId val="{0000000D-321D-452D-9098-290AF4FAF418}"/>
                </c:ext>
              </c:extLst>
            </c:dLbl>
            <c:dLbl>
              <c:idx val="10"/>
              <c:delete val="1"/>
              <c:extLst>
                <c:ext xmlns:c15="http://schemas.microsoft.com/office/drawing/2012/chart" uri="{CE6537A1-D6FC-4f65-9D91-7224C49458BB}"/>
                <c:ext xmlns:c16="http://schemas.microsoft.com/office/drawing/2014/chart" uri="{C3380CC4-5D6E-409C-BE32-E72D297353CC}">
                  <c16:uniqueId val="{0000000E-321D-452D-9098-290AF4FAF418}"/>
                </c:ext>
              </c:extLst>
            </c:dLbl>
            <c:dLbl>
              <c:idx val="12"/>
              <c:delete val="1"/>
              <c:extLst>
                <c:ext xmlns:c15="http://schemas.microsoft.com/office/drawing/2012/chart" uri="{CE6537A1-D6FC-4f65-9D91-7224C49458BB}"/>
                <c:ext xmlns:c16="http://schemas.microsoft.com/office/drawing/2014/chart" uri="{C3380CC4-5D6E-409C-BE32-E72D297353CC}">
                  <c16:uniqueId val="{0000000F-321D-452D-9098-290AF4FAF418}"/>
                </c:ext>
              </c:extLst>
            </c:dLbl>
            <c:dLbl>
              <c:idx val="13"/>
              <c:delete val="1"/>
              <c:extLst>
                <c:ext xmlns:c15="http://schemas.microsoft.com/office/drawing/2012/chart" uri="{CE6537A1-D6FC-4f65-9D91-7224C49458BB}"/>
                <c:ext xmlns:c16="http://schemas.microsoft.com/office/drawing/2014/chart" uri="{C3380CC4-5D6E-409C-BE32-E72D297353CC}">
                  <c16:uniqueId val="{00000010-321D-452D-9098-290AF4FAF418}"/>
                </c:ext>
              </c:extLst>
            </c:dLbl>
            <c:dLbl>
              <c:idx val="16"/>
              <c:delete val="1"/>
              <c:extLst>
                <c:ext xmlns:c15="http://schemas.microsoft.com/office/drawing/2012/chart" uri="{CE6537A1-D6FC-4f65-9D91-7224C49458BB}"/>
                <c:ext xmlns:c16="http://schemas.microsoft.com/office/drawing/2014/chart" uri="{C3380CC4-5D6E-409C-BE32-E72D297353CC}">
                  <c16:uniqueId val="{00000011-321D-452D-9098-290AF4FAF418}"/>
                </c:ext>
              </c:extLst>
            </c:dLbl>
            <c:dLbl>
              <c:idx val="17"/>
              <c:delete val="1"/>
              <c:extLst>
                <c:ext xmlns:c15="http://schemas.microsoft.com/office/drawing/2012/chart" uri="{CE6537A1-D6FC-4f65-9D91-7224C49458BB}"/>
                <c:ext xmlns:c16="http://schemas.microsoft.com/office/drawing/2014/chart" uri="{C3380CC4-5D6E-409C-BE32-E72D297353CC}">
                  <c16:uniqueId val="{00000012-321D-452D-9098-290AF4FAF418}"/>
                </c:ext>
              </c:extLst>
            </c:dLbl>
            <c:dLbl>
              <c:idx val="18"/>
              <c:delete val="1"/>
              <c:extLst>
                <c:ext xmlns:c15="http://schemas.microsoft.com/office/drawing/2012/chart" uri="{CE6537A1-D6FC-4f65-9D91-7224C49458BB}"/>
                <c:ext xmlns:c16="http://schemas.microsoft.com/office/drawing/2014/chart" uri="{C3380CC4-5D6E-409C-BE32-E72D297353CC}">
                  <c16:uniqueId val="{00000013-321D-452D-9098-290AF4FAF418}"/>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2.1181840807875411E-3</c:v>
              </c:pt>
              <c:pt idx="1">
                <c:v>0</c:v>
              </c:pt>
              <c:pt idx="2">
                <c:v>5.9565913406053377E-2</c:v>
              </c:pt>
              <c:pt idx="3">
                <c:v>0</c:v>
              </c:pt>
              <c:pt idx="4">
                <c:v>0.65447363721360219</c:v>
              </c:pt>
              <c:pt idx="5">
                <c:v>0</c:v>
              </c:pt>
              <c:pt idx="6">
                <c:v>1.8655061991953359</c:v>
              </c:pt>
              <c:pt idx="7">
                <c:v>1.5344855435309321E-2</c:v>
              </c:pt>
              <c:pt idx="8">
                <c:v>2.5876490907121449E-2</c:v>
              </c:pt>
              <c:pt idx="9">
                <c:v>0.46594815072347412</c:v>
              </c:pt>
              <c:pt idx="10">
                <c:v>0</c:v>
              </c:pt>
              <c:pt idx="11">
                <c:v>8.9708538788263431E-2</c:v>
              </c:pt>
              <c:pt idx="12">
                <c:v>2.9451771964342101E-2</c:v>
              </c:pt>
              <c:pt idx="13">
                <c:v>8.5978362112201761E-3</c:v>
              </c:pt>
              <c:pt idx="14">
                <c:v>0.15749939423309911</c:v>
              </c:pt>
              <c:pt idx="15">
                <c:v>7.1769939916525249</c:v>
              </c:pt>
              <c:pt idx="16">
                <c:v>0</c:v>
              </c:pt>
              <c:pt idx="17">
                <c:v>0</c:v>
              </c:pt>
              <c:pt idx="18">
                <c:v>0</c:v>
              </c:pt>
              <c:pt idx="19">
                <c:v>0.5318672323535546</c:v>
              </c:pt>
            </c:numLit>
          </c:val>
          <c:extLst>
            <c:ext xmlns:c16="http://schemas.microsoft.com/office/drawing/2014/chart" uri="{C3380CC4-5D6E-409C-BE32-E72D297353CC}">
              <c16:uniqueId val="{00000007-321D-452D-9098-290AF4FAF418}"/>
            </c:ext>
          </c:extLst>
        </c:ser>
        <c:dLbls>
          <c:showLegendKey val="0"/>
          <c:showVal val="0"/>
          <c:showCatName val="0"/>
          <c:showSerName val="0"/>
          <c:showPercent val="0"/>
          <c:showBubbleSize val="0"/>
        </c:dLbls>
        <c:gapWidth val="40"/>
        <c:overlap val="100"/>
        <c:axId val="1116687647"/>
        <c:axId val="931333135"/>
      </c:barChart>
      <c:catAx>
        <c:axId val="111668764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33135"/>
        <c:crosses val="autoZero"/>
        <c:auto val="1"/>
        <c:lblAlgn val="ctr"/>
        <c:lblOffset val="100"/>
        <c:noMultiLvlLbl val="0"/>
      </c:catAx>
      <c:valAx>
        <c:axId val="93133313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687647"/>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5494-4467-8806-73F70C6F43B9}"/>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76.460670317234872</c:v>
              </c:pt>
              <c:pt idx="1">
                <c:v>44.938395775710326</c:v>
              </c:pt>
              <c:pt idx="2">
                <c:v>58.028887000849629</c:v>
              </c:pt>
              <c:pt idx="3">
                <c:v>57.46970663265305</c:v>
              </c:pt>
              <c:pt idx="4">
                <c:v>34.155287735412877</c:v>
              </c:pt>
              <c:pt idx="5">
                <c:v>72.747001713306673</c:v>
              </c:pt>
              <c:pt idx="6">
                <c:v>45.348111795042414</c:v>
              </c:pt>
              <c:pt idx="7">
                <c:v>63.917634915173494</c:v>
              </c:pt>
              <c:pt idx="8">
                <c:v>48.142024483524551</c:v>
              </c:pt>
              <c:pt idx="9">
                <c:v>41.943942738644722</c:v>
              </c:pt>
              <c:pt idx="10">
                <c:v>42.912817551963045</c:v>
              </c:pt>
              <c:pt idx="11">
                <c:v>63.176928569783243</c:v>
              </c:pt>
              <c:pt idx="12">
                <c:v>67.594466936572189</c:v>
              </c:pt>
              <c:pt idx="13">
                <c:v>49.877644243841424</c:v>
              </c:pt>
              <c:pt idx="14">
                <c:v>50.961052099140105</c:v>
              </c:pt>
              <c:pt idx="15">
                <c:v>60.489301510140663</c:v>
              </c:pt>
              <c:pt idx="16">
                <c:v>72.287999999999997</c:v>
              </c:pt>
              <c:pt idx="17">
                <c:v>48.903508771929822</c:v>
              </c:pt>
              <c:pt idx="18">
                <c:v>62.204081632653057</c:v>
              </c:pt>
              <c:pt idx="19">
                <c:v>58.483207963211811</c:v>
              </c:pt>
            </c:numLit>
          </c:val>
          <c:extLst>
            <c:ext xmlns:c16="http://schemas.microsoft.com/office/drawing/2014/chart" uri="{C3380CC4-5D6E-409C-BE32-E72D297353CC}">
              <c16:uniqueId val="{00000000-5494-4467-8806-73F70C6F43B9}"/>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5-5494-4467-8806-73F70C6F43B9}"/>
              </c:ext>
            </c:extLst>
          </c:dPt>
          <c:dLbls>
            <c:dLbl>
              <c:idx val="17"/>
              <c:delete val="1"/>
              <c:extLst>
                <c:ext xmlns:c15="http://schemas.microsoft.com/office/drawing/2012/chart" uri="{CE6537A1-D6FC-4f65-9D91-7224C49458BB}"/>
                <c:ext xmlns:c16="http://schemas.microsoft.com/office/drawing/2014/chart" uri="{C3380CC4-5D6E-409C-BE32-E72D297353CC}">
                  <c16:uniqueId val="{00000003-5494-4467-8806-73F70C6F43B9}"/>
                </c:ext>
              </c:extLst>
            </c:dLbl>
            <c:dLbl>
              <c:idx val="18"/>
              <c:delete val="1"/>
              <c:extLst>
                <c:ext xmlns:c15="http://schemas.microsoft.com/office/drawing/2012/chart" uri="{CE6537A1-D6FC-4f65-9D91-7224C49458BB}"/>
                <c:ext xmlns:c16="http://schemas.microsoft.com/office/drawing/2014/chart" uri="{C3380CC4-5D6E-409C-BE32-E72D297353CC}">
                  <c16:uniqueId val="{00000004-5494-4467-8806-73F70C6F43B9}"/>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1.492378616075158</c:v>
              </c:pt>
              <c:pt idx="1">
                <c:v>25.01382951973849</c:v>
              </c:pt>
              <c:pt idx="2">
                <c:v>15.34031907863683</c:v>
              </c:pt>
              <c:pt idx="3">
                <c:v>3.292410714285714</c:v>
              </c:pt>
              <c:pt idx="4">
                <c:v>27.318681996116268</c:v>
              </c:pt>
              <c:pt idx="5">
                <c:v>2.9811536264991441</c:v>
              </c:pt>
              <c:pt idx="6">
                <c:v>32.962485443353849</c:v>
              </c:pt>
              <c:pt idx="7">
                <c:v>11.26432522563057</c:v>
              </c:pt>
              <c:pt idx="8">
                <c:v>11.94782637740702</c:v>
              </c:pt>
              <c:pt idx="9">
                <c:v>11.262291792093119</c:v>
              </c:pt>
              <c:pt idx="10">
                <c:v>42.162240184757508</c:v>
              </c:pt>
              <c:pt idx="11">
                <c:v>15.72800773961716</c:v>
              </c:pt>
              <c:pt idx="12">
                <c:v>13.88982606087869</c:v>
              </c:pt>
              <c:pt idx="13">
                <c:v>4.9540486160204473</c:v>
              </c:pt>
              <c:pt idx="14">
                <c:v>17.931208902377339</c:v>
              </c:pt>
              <c:pt idx="15">
                <c:v>2.478383870582141</c:v>
              </c:pt>
              <c:pt idx="16">
                <c:v>12.704000000000001</c:v>
              </c:pt>
              <c:pt idx="17">
                <c:v>0</c:v>
              </c:pt>
              <c:pt idx="18">
                <c:v>0</c:v>
              </c:pt>
              <c:pt idx="19">
                <c:v>12.857779868556751</c:v>
              </c:pt>
            </c:numLit>
          </c:val>
          <c:extLst>
            <c:ext xmlns:c16="http://schemas.microsoft.com/office/drawing/2014/chart" uri="{C3380CC4-5D6E-409C-BE32-E72D297353CC}">
              <c16:uniqueId val="{00000002-5494-4467-8806-73F70C6F43B9}"/>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7-5494-4467-8806-73F70C6F43B9}"/>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22.04011574478427</c:v>
              </c:pt>
              <c:pt idx="1">
                <c:v>30.04777470455117</c:v>
              </c:pt>
              <c:pt idx="2">
                <c:v>26.508071367884451</c:v>
              </c:pt>
              <c:pt idx="3">
                <c:v>39.23788265306122</c:v>
              </c:pt>
              <c:pt idx="4">
                <c:v>37.308510310390531</c:v>
              </c:pt>
              <c:pt idx="5">
                <c:v>24.27184466019418</c:v>
              </c:pt>
              <c:pt idx="6">
                <c:v>20.3127599401098</c:v>
              </c:pt>
              <c:pt idx="7">
                <c:v>24.78363285075298</c:v>
              </c:pt>
              <c:pt idx="8">
                <c:v>39.80660353725137</c:v>
              </c:pt>
              <c:pt idx="9">
                <c:v>46.221151916516163</c:v>
              </c:pt>
              <c:pt idx="10">
                <c:v>14.924942263279441</c:v>
              </c:pt>
              <c:pt idx="11">
                <c:v>20.887752516527311</c:v>
              </c:pt>
              <c:pt idx="12">
                <c:v>18.451979307242471</c:v>
              </c:pt>
              <c:pt idx="13">
                <c:v>45.157431072924027</c:v>
              </c:pt>
              <c:pt idx="14">
                <c:v>30.80424886191199</c:v>
              </c:pt>
              <c:pt idx="15">
                <c:v>28.748455990755868</c:v>
              </c:pt>
              <c:pt idx="16">
                <c:v>15.007999999999999</c:v>
              </c:pt>
              <c:pt idx="17">
                <c:v>51.096491228070171</c:v>
              </c:pt>
              <c:pt idx="18">
                <c:v>37.795918367346943</c:v>
              </c:pt>
              <c:pt idx="19">
                <c:v>28.071670132286041</c:v>
              </c:pt>
            </c:numLit>
          </c:val>
          <c:extLst>
            <c:ext xmlns:c16="http://schemas.microsoft.com/office/drawing/2014/chart" uri="{C3380CC4-5D6E-409C-BE32-E72D297353CC}">
              <c16:uniqueId val="{00000006-5494-4467-8806-73F70C6F43B9}"/>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3-5494-4467-8806-73F70C6F43B9}"/>
              </c:ext>
            </c:extLst>
          </c:dPt>
          <c:dLbls>
            <c:dLbl>
              <c:idx val="0"/>
              <c:delete val="1"/>
              <c:extLst>
                <c:ext xmlns:c15="http://schemas.microsoft.com/office/drawing/2012/chart" uri="{CE6537A1-D6FC-4f65-9D91-7224C49458BB}"/>
                <c:ext xmlns:c16="http://schemas.microsoft.com/office/drawing/2014/chart" uri="{C3380CC4-5D6E-409C-BE32-E72D297353CC}">
                  <c16:uniqueId val="{00000009-5494-4467-8806-73F70C6F43B9}"/>
                </c:ext>
              </c:extLst>
            </c:dLbl>
            <c:dLbl>
              <c:idx val="1"/>
              <c:delete val="1"/>
              <c:extLst>
                <c:ext xmlns:c15="http://schemas.microsoft.com/office/drawing/2012/chart" uri="{CE6537A1-D6FC-4f65-9D91-7224C49458BB}"/>
                <c:ext xmlns:c16="http://schemas.microsoft.com/office/drawing/2014/chart" uri="{C3380CC4-5D6E-409C-BE32-E72D297353CC}">
                  <c16:uniqueId val="{0000000A-5494-4467-8806-73F70C6F43B9}"/>
                </c:ext>
              </c:extLst>
            </c:dLbl>
            <c:dLbl>
              <c:idx val="3"/>
              <c:delete val="1"/>
              <c:extLst>
                <c:ext xmlns:c15="http://schemas.microsoft.com/office/drawing/2012/chart" uri="{CE6537A1-D6FC-4f65-9D91-7224C49458BB}"/>
                <c:ext xmlns:c16="http://schemas.microsoft.com/office/drawing/2014/chart" uri="{C3380CC4-5D6E-409C-BE32-E72D297353CC}">
                  <c16:uniqueId val="{0000000B-5494-4467-8806-73F70C6F43B9}"/>
                </c:ext>
              </c:extLst>
            </c:dLbl>
            <c:dLbl>
              <c:idx val="5"/>
              <c:delete val="1"/>
              <c:extLst>
                <c:ext xmlns:c15="http://schemas.microsoft.com/office/drawing/2012/chart" uri="{CE6537A1-D6FC-4f65-9D91-7224C49458BB}"/>
                <c:ext xmlns:c16="http://schemas.microsoft.com/office/drawing/2014/chart" uri="{C3380CC4-5D6E-409C-BE32-E72D297353CC}">
                  <c16:uniqueId val="{0000000C-5494-4467-8806-73F70C6F43B9}"/>
                </c:ext>
              </c:extLst>
            </c:dLbl>
            <c:dLbl>
              <c:idx val="7"/>
              <c:delete val="1"/>
              <c:extLst>
                <c:ext xmlns:c15="http://schemas.microsoft.com/office/drawing/2012/chart" uri="{CE6537A1-D6FC-4f65-9D91-7224C49458BB}"/>
                <c:ext xmlns:c16="http://schemas.microsoft.com/office/drawing/2014/chart" uri="{C3380CC4-5D6E-409C-BE32-E72D297353CC}">
                  <c16:uniqueId val="{0000000D-5494-4467-8806-73F70C6F43B9}"/>
                </c:ext>
              </c:extLst>
            </c:dLbl>
            <c:dLbl>
              <c:idx val="10"/>
              <c:delete val="1"/>
              <c:extLst>
                <c:ext xmlns:c15="http://schemas.microsoft.com/office/drawing/2012/chart" uri="{CE6537A1-D6FC-4f65-9D91-7224C49458BB}"/>
                <c:ext xmlns:c16="http://schemas.microsoft.com/office/drawing/2014/chart" uri="{C3380CC4-5D6E-409C-BE32-E72D297353CC}">
                  <c16:uniqueId val="{0000000E-5494-4467-8806-73F70C6F43B9}"/>
                </c:ext>
              </c:extLst>
            </c:dLbl>
            <c:dLbl>
              <c:idx val="13"/>
              <c:delete val="1"/>
              <c:extLst>
                <c:ext xmlns:c15="http://schemas.microsoft.com/office/drawing/2012/chart" uri="{CE6537A1-D6FC-4f65-9D91-7224C49458BB}"/>
                <c:ext xmlns:c16="http://schemas.microsoft.com/office/drawing/2014/chart" uri="{C3380CC4-5D6E-409C-BE32-E72D297353CC}">
                  <c16:uniqueId val="{0000000F-5494-4467-8806-73F70C6F43B9}"/>
                </c:ext>
              </c:extLst>
            </c:dLbl>
            <c:dLbl>
              <c:idx val="16"/>
              <c:delete val="1"/>
              <c:extLst>
                <c:ext xmlns:c15="http://schemas.microsoft.com/office/drawing/2012/chart" uri="{CE6537A1-D6FC-4f65-9D91-7224C49458BB}"/>
                <c:ext xmlns:c16="http://schemas.microsoft.com/office/drawing/2014/chart" uri="{C3380CC4-5D6E-409C-BE32-E72D297353CC}">
                  <c16:uniqueId val="{00000010-5494-4467-8806-73F70C6F43B9}"/>
                </c:ext>
              </c:extLst>
            </c:dLbl>
            <c:dLbl>
              <c:idx val="17"/>
              <c:delete val="1"/>
              <c:extLst>
                <c:ext xmlns:c15="http://schemas.microsoft.com/office/drawing/2012/chart" uri="{CE6537A1-D6FC-4f65-9D91-7224C49458BB}"/>
                <c:ext xmlns:c16="http://schemas.microsoft.com/office/drawing/2014/chart" uri="{C3380CC4-5D6E-409C-BE32-E72D297353CC}">
                  <c16:uniqueId val="{00000011-5494-4467-8806-73F70C6F43B9}"/>
                </c:ext>
              </c:extLst>
            </c:dLbl>
            <c:dLbl>
              <c:idx val="18"/>
              <c:delete val="1"/>
              <c:extLst>
                <c:ext xmlns:c15="http://schemas.microsoft.com/office/drawing/2012/chart" uri="{CE6537A1-D6FC-4f65-9D91-7224C49458BB}"/>
                <c:ext xmlns:c16="http://schemas.microsoft.com/office/drawing/2014/chart" uri="{C3380CC4-5D6E-409C-BE32-E72D297353CC}">
                  <c16:uniqueId val="{00000012-5494-4467-8806-73F70C6F43B9}"/>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6.8353219056877471E-3</c:v>
              </c:pt>
              <c:pt idx="1">
                <c:v>0</c:v>
              </c:pt>
              <c:pt idx="2">
                <c:v>0.12272255262909471</c:v>
              </c:pt>
              <c:pt idx="3">
                <c:v>0</c:v>
              </c:pt>
              <c:pt idx="4">
                <c:v>1.217519958080326</c:v>
              </c:pt>
              <c:pt idx="5">
                <c:v>0</c:v>
              </c:pt>
              <c:pt idx="6">
                <c:v>1.3766428214939279</c:v>
              </c:pt>
              <c:pt idx="7">
                <c:v>3.4407008442950533E-2</c:v>
              </c:pt>
              <c:pt idx="8">
                <c:v>0.1035456018170583</c:v>
              </c:pt>
              <c:pt idx="9">
                <c:v>0.57261355274600312</c:v>
              </c:pt>
              <c:pt idx="10">
                <c:v>0</c:v>
              </c:pt>
              <c:pt idx="11">
                <c:v>0.2073111740722825</c:v>
              </c:pt>
              <c:pt idx="12">
                <c:v>6.372769530664267E-2</c:v>
              </c:pt>
              <c:pt idx="13">
                <c:v>1.087606721409538E-2</c:v>
              </c:pt>
              <c:pt idx="14">
                <c:v>0.30349013657056151</c:v>
              </c:pt>
              <c:pt idx="15">
                <c:v>8.2838586285213367</c:v>
              </c:pt>
              <c:pt idx="16">
                <c:v>0</c:v>
              </c:pt>
              <c:pt idx="17">
                <c:v>0</c:v>
              </c:pt>
              <c:pt idx="18">
                <c:v>0</c:v>
              </c:pt>
              <c:pt idx="19">
                <c:v>0.58734203594539391</c:v>
              </c:pt>
            </c:numLit>
          </c:val>
          <c:extLst>
            <c:ext xmlns:c16="http://schemas.microsoft.com/office/drawing/2014/chart" uri="{C3380CC4-5D6E-409C-BE32-E72D297353CC}">
              <c16:uniqueId val="{00000008-5494-4467-8806-73F70C6F43B9}"/>
            </c:ext>
          </c:extLst>
        </c:ser>
        <c:dLbls>
          <c:showLegendKey val="0"/>
          <c:showVal val="0"/>
          <c:showCatName val="0"/>
          <c:showSerName val="0"/>
          <c:showPercent val="0"/>
          <c:showBubbleSize val="0"/>
        </c:dLbls>
        <c:gapWidth val="40"/>
        <c:overlap val="100"/>
        <c:axId val="965179471"/>
        <c:axId val="931372015"/>
      </c:barChart>
      <c:catAx>
        <c:axId val="9651794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72015"/>
        <c:crosses val="autoZero"/>
        <c:auto val="1"/>
        <c:lblAlgn val="ctr"/>
        <c:lblOffset val="100"/>
        <c:noMultiLvlLbl val="0"/>
      </c:catAx>
      <c:valAx>
        <c:axId val="93137201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96517947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BF74-438D-8B5D-97D8BCAD80D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80.231788641338468</c:v>
              </c:pt>
              <c:pt idx="1">
                <c:v>39.536325316141841</c:v>
              </c:pt>
              <c:pt idx="2">
                <c:v>59.511853322433723</c:v>
              </c:pt>
              <c:pt idx="3">
                <c:v>51.927967201203998</c:v>
              </c:pt>
              <c:pt idx="4">
                <c:v>32.543503480278417</c:v>
              </c:pt>
              <c:pt idx="5">
                <c:v>72.716447184085183</c:v>
              </c:pt>
              <c:pt idx="6">
                <c:v>47.433689857280044</c:v>
              </c:pt>
              <c:pt idx="7">
                <c:v>64.324713356827317</c:v>
              </c:pt>
              <c:pt idx="8">
                <c:v>45.173351728030234</c:v>
              </c:pt>
              <c:pt idx="9">
                <c:v>42.341246262814892</c:v>
              </c:pt>
              <c:pt idx="10">
                <c:v>37.936663401893576</c:v>
              </c:pt>
              <c:pt idx="11">
                <c:v>61.509017298490981</c:v>
              </c:pt>
              <c:pt idx="12">
                <c:v>69.719078621859552</c:v>
              </c:pt>
              <c:pt idx="13">
                <c:v>52.161751778150723</c:v>
              </c:pt>
              <c:pt idx="14">
                <c:v>49.212328767123282</c:v>
              </c:pt>
              <c:pt idx="15">
                <c:v>56.188497703914287</c:v>
              </c:pt>
              <c:pt idx="16">
                <c:v>79.687010954616568</c:v>
              </c:pt>
              <c:pt idx="17">
                <c:v>47.435897435897438</c:v>
              </c:pt>
              <c:pt idx="18">
                <c:v>66.805845511482261</c:v>
              </c:pt>
              <c:pt idx="19">
                <c:v>59.660567305497807</c:v>
              </c:pt>
            </c:numLit>
          </c:val>
          <c:extLst>
            <c:ext xmlns:c16="http://schemas.microsoft.com/office/drawing/2014/chart" uri="{C3380CC4-5D6E-409C-BE32-E72D297353CC}">
              <c16:uniqueId val="{00000000-BF74-438D-8B5D-97D8BCAD80DF}"/>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4-BF74-438D-8B5D-97D8BCAD80DF}"/>
              </c:ext>
            </c:extLst>
          </c:dPt>
          <c:dLbls>
            <c:dLbl>
              <c:idx val="17"/>
              <c:delete val="1"/>
              <c:extLst>
                <c:ext xmlns:c15="http://schemas.microsoft.com/office/drawing/2012/chart" uri="{CE6537A1-D6FC-4f65-9D91-7224C49458BB}"/>
                <c:ext xmlns:c16="http://schemas.microsoft.com/office/drawing/2014/chart" uri="{C3380CC4-5D6E-409C-BE32-E72D297353CC}">
                  <c16:uniqueId val="{00000003-BF74-438D-8B5D-97D8BCAD80DF}"/>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0.77291161149101517</c:v>
              </c:pt>
              <c:pt idx="1">
                <c:v>17.451855525250021</c:v>
              </c:pt>
              <c:pt idx="2">
                <c:v>11.70150648137335</c:v>
              </c:pt>
              <c:pt idx="3">
                <c:v>1.8734755306450781</c:v>
              </c:pt>
              <c:pt idx="4">
                <c:v>29.65487238979118</c:v>
              </c:pt>
              <c:pt idx="5">
                <c:v>2.30456710563183</c:v>
              </c:pt>
              <c:pt idx="6">
                <c:v>25.91145402165634</c:v>
              </c:pt>
              <c:pt idx="7">
                <c:v>11.430982280240229</c:v>
              </c:pt>
              <c:pt idx="8">
                <c:v>9.8226113676091344</c:v>
              </c:pt>
              <c:pt idx="9">
                <c:v>10.527308566524249</c:v>
              </c:pt>
              <c:pt idx="10">
                <c:v>43.401893568397</c:v>
              </c:pt>
              <c:pt idx="11">
                <c:v>12.73831431726169</c:v>
              </c:pt>
              <c:pt idx="12">
                <c:v>9.5098601283269595</c:v>
              </c:pt>
              <c:pt idx="13">
                <c:v>1.9180052745145051</c:v>
              </c:pt>
              <c:pt idx="14">
                <c:v>15.81050228310502</c:v>
              </c:pt>
              <c:pt idx="15">
                <c:v>1.8724032363874921</c:v>
              </c:pt>
              <c:pt idx="16">
                <c:v>8.5602503912363073</c:v>
              </c:pt>
              <c:pt idx="17">
                <c:v>0</c:v>
              </c:pt>
              <c:pt idx="18">
                <c:v>0.27835768963117608</c:v>
              </c:pt>
              <c:pt idx="19">
                <c:v>9.5994271248830056</c:v>
              </c:pt>
            </c:numLit>
          </c:val>
          <c:extLst>
            <c:ext xmlns:c16="http://schemas.microsoft.com/office/drawing/2014/chart" uri="{C3380CC4-5D6E-409C-BE32-E72D297353CC}">
              <c16:uniqueId val="{00000002-BF74-438D-8B5D-97D8BCAD80DF}"/>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6-BF74-438D-8B5D-97D8BCAD80DF}"/>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18.994027115537989</c:v>
              </c:pt>
              <c:pt idx="1">
                <c:v>43.011819158608148</c:v>
              </c:pt>
              <c:pt idx="2">
                <c:v>28.739927595468881</c:v>
              </c:pt>
              <c:pt idx="3">
                <c:v>46.198557268150907</c:v>
              </c:pt>
              <c:pt idx="4">
                <c:v>37.305684454756381</c:v>
              </c:pt>
              <c:pt idx="5">
                <c:v>24.978985710282991</c:v>
              </c:pt>
              <c:pt idx="6">
                <c:v>24.848504917381369</c:v>
              </c:pt>
              <c:pt idx="7">
                <c:v>24.231895567578299</c:v>
              </c:pt>
              <c:pt idx="8">
                <c:v>44.990711200645897</c:v>
              </c:pt>
              <c:pt idx="9">
                <c:v>46.52123475652887</c:v>
              </c:pt>
              <c:pt idx="10">
                <c:v>18.661443029709439</c:v>
              </c:pt>
              <c:pt idx="11">
                <c:v>25.649613544350391</c:v>
              </c:pt>
              <c:pt idx="12">
                <c:v>20.752998091588061</c:v>
              </c:pt>
              <c:pt idx="13">
                <c:v>45.912251258690958</c:v>
              </c:pt>
              <c:pt idx="14">
                <c:v>34.805936073059357</c:v>
              </c:pt>
              <c:pt idx="15">
                <c:v>34.206210365186969</c:v>
              </c:pt>
              <c:pt idx="16">
                <c:v>11.752738654147111</c:v>
              </c:pt>
              <c:pt idx="17">
                <c:v>52.564102564102569</c:v>
              </c:pt>
              <c:pt idx="18">
                <c:v>32.915796798886568</c:v>
              </c:pt>
              <c:pt idx="19">
                <c:v>30.230469167132551</c:v>
              </c:pt>
            </c:numLit>
          </c:val>
          <c:extLst>
            <c:ext xmlns:c16="http://schemas.microsoft.com/office/drawing/2014/chart" uri="{C3380CC4-5D6E-409C-BE32-E72D297353CC}">
              <c16:uniqueId val="{00000005-BF74-438D-8B5D-97D8BCAD80DF}"/>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5-BF74-438D-8B5D-97D8BCAD80DF}"/>
              </c:ext>
            </c:extLst>
          </c:dPt>
          <c:dLbls>
            <c:dLbl>
              <c:idx val="0"/>
              <c:delete val="1"/>
              <c:extLst>
                <c:ext xmlns:c15="http://schemas.microsoft.com/office/drawing/2012/chart" uri="{CE6537A1-D6FC-4f65-9D91-7224C49458BB}"/>
                <c:ext xmlns:c16="http://schemas.microsoft.com/office/drawing/2014/chart" uri="{C3380CC4-5D6E-409C-BE32-E72D297353CC}">
                  <c16:uniqueId val="{00000008-BF74-438D-8B5D-97D8BCAD80DF}"/>
                </c:ext>
              </c:extLst>
            </c:dLbl>
            <c:dLbl>
              <c:idx val="1"/>
              <c:delete val="1"/>
              <c:extLst>
                <c:ext xmlns:c15="http://schemas.microsoft.com/office/drawing/2012/chart" uri="{CE6537A1-D6FC-4f65-9D91-7224C49458BB}"/>
                <c:ext xmlns:c16="http://schemas.microsoft.com/office/drawing/2014/chart" uri="{C3380CC4-5D6E-409C-BE32-E72D297353CC}">
                  <c16:uniqueId val="{00000009-BF74-438D-8B5D-97D8BCAD80DF}"/>
                </c:ext>
              </c:extLst>
            </c:dLbl>
            <c:dLbl>
              <c:idx val="2"/>
              <c:delete val="1"/>
              <c:extLst>
                <c:ext xmlns:c15="http://schemas.microsoft.com/office/drawing/2012/chart" uri="{CE6537A1-D6FC-4f65-9D91-7224C49458BB}"/>
                <c:ext xmlns:c16="http://schemas.microsoft.com/office/drawing/2014/chart" uri="{C3380CC4-5D6E-409C-BE32-E72D297353CC}">
                  <c16:uniqueId val="{0000000A-BF74-438D-8B5D-97D8BCAD80DF}"/>
                </c:ext>
              </c:extLst>
            </c:dLbl>
            <c:dLbl>
              <c:idx val="3"/>
              <c:delete val="1"/>
              <c:extLst>
                <c:ext xmlns:c15="http://schemas.microsoft.com/office/drawing/2012/chart" uri="{CE6537A1-D6FC-4f65-9D91-7224C49458BB}"/>
                <c:ext xmlns:c16="http://schemas.microsoft.com/office/drawing/2014/chart" uri="{C3380CC4-5D6E-409C-BE32-E72D297353CC}">
                  <c16:uniqueId val="{0000000B-BF74-438D-8B5D-97D8BCAD80DF}"/>
                </c:ext>
              </c:extLst>
            </c:dLbl>
            <c:dLbl>
              <c:idx val="5"/>
              <c:delete val="1"/>
              <c:extLst>
                <c:ext xmlns:c15="http://schemas.microsoft.com/office/drawing/2012/chart" uri="{CE6537A1-D6FC-4f65-9D91-7224C49458BB}"/>
                <c:ext xmlns:c16="http://schemas.microsoft.com/office/drawing/2014/chart" uri="{C3380CC4-5D6E-409C-BE32-E72D297353CC}">
                  <c16:uniqueId val="{0000000C-BF74-438D-8B5D-97D8BCAD80DF}"/>
                </c:ext>
              </c:extLst>
            </c:dLbl>
            <c:dLbl>
              <c:idx val="7"/>
              <c:delete val="1"/>
              <c:extLst>
                <c:ext xmlns:c15="http://schemas.microsoft.com/office/drawing/2012/chart" uri="{CE6537A1-D6FC-4f65-9D91-7224C49458BB}"/>
                <c:ext xmlns:c16="http://schemas.microsoft.com/office/drawing/2014/chart" uri="{C3380CC4-5D6E-409C-BE32-E72D297353CC}">
                  <c16:uniqueId val="{0000000D-BF74-438D-8B5D-97D8BCAD80DF}"/>
                </c:ext>
              </c:extLst>
            </c:dLbl>
            <c:dLbl>
              <c:idx val="8"/>
              <c:delete val="1"/>
              <c:extLst>
                <c:ext xmlns:c15="http://schemas.microsoft.com/office/drawing/2012/chart" uri="{CE6537A1-D6FC-4f65-9D91-7224C49458BB}"/>
                <c:ext xmlns:c16="http://schemas.microsoft.com/office/drawing/2014/chart" uri="{C3380CC4-5D6E-409C-BE32-E72D297353CC}">
                  <c16:uniqueId val="{0000000E-BF74-438D-8B5D-97D8BCAD80DF}"/>
                </c:ext>
              </c:extLst>
            </c:dLbl>
            <c:dLbl>
              <c:idx val="10"/>
              <c:delete val="1"/>
              <c:extLst>
                <c:ext xmlns:c15="http://schemas.microsoft.com/office/drawing/2012/chart" uri="{CE6537A1-D6FC-4f65-9D91-7224C49458BB}"/>
                <c:ext xmlns:c16="http://schemas.microsoft.com/office/drawing/2014/chart" uri="{C3380CC4-5D6E-409C-BE32-E72D297353CC}">
                  <c16:uniqueId val="{0000000F-BF74-438D-8B5D-97D8BCAD80DF}"/>
                </c:ext>
              </c:extLst>
            </c:dLbl>
            <c:dLbl>
              <c:idx val="12"/>
              <c:delete val="1"/>
              <c:extLst>
                <c:ext xmlns:c15="http://schemas.microsoft.com/office/drawing/2012/chart" uri="{CE6537A1-D6FC-4f65-9D91-7224C49458BB}"/>
                <c:ext xmlns:c16="http://schemas.microsoft.com/office/drawing/2014/chart" uri="{C3380CC4-5D6E-409C-BE32-E72D297353CC}">
                  <c16:uniqueId val="{00000010-BF74-438D-8B5D-97D8BCAD80DF}"/>
                </c:ext>
              </c:extLst>
            </c:dLbl>
            <c:dLbl>
              <c:idx val="13"/>
              <c:delete val="1"/>
              <c:extLst>
                <c:ext xmlns:c15="http://schemas.microsoft.com/office/drawing/2012/chart" uri="{CE6537A1-D6FC-4f65-9D91-7224C49458BB}"/>
                <c:ext xmlns:c16="http://schemas.microsoft.com/office/drawing/2014/chart" uri="{C3380CC4-5D6E-409C-BE32-E72D297353CC}">
                  <c16:uniqueId val="{00000011-BF74-438D-8B5D-97D8BCAD80DF}"/>
                </c:ext>
              </c:extLst>
            </c:dLbl>
            <c:dLbl>
              <c:idx val="16"/>
              <c:delete val="1"/>
              <c:extLst>
                <c:ext xmlns:c15="http://schemas.microsoft.com/office/drawing/2012/chart" uri="{CE6537A1-D6FC-4f65-9D91-7224C49458BB}"/>
                <c:ext xmlns:c16="http://schemas.microsoft.com/office/drawing/2014/chart" uri="{C3380CC4-5D6E-409C-BE32-E72D297353CC}">
                  <c16:uniqueId val="{00000012-BF74-438D-8B5D-97D8BCAD80DF}"/>
                </c:ext>
              </c:extLst>
            </c:dLbl>
            <c:dLbl>
              <c:idx val="17"/>
              <c:delete val="1"/>
              <c:extLst>
                <c:ext xmlns:c15="http://schemas.microsoft.com/office/drawing/2012/chart" uri="{CE6537A1-D6FC-4f65-9D91-7224C49458BB}"/>
                <c:ext xmlns:c16="http://schemas.microsoft.com/office/drawing/2014/chart" uri="{C3380CC4-5D6E-409C-BE32-E72D297353CC}">
                  <c16:uniqueId val="{00000013-BF74-438D-8B5D-97D8BCAD80DF}"/>
                </c:ext>
              </c:extLst>
            </c:dLbl>
            <c:dLbl>
              <c:idx val="18"/>
              <c:delete val="1"/>
              <c:extLst>
                <c:ext xmlns:c15="http://schemas.microsoft.com/office/drawing/2012/chart" uri="{CE6537A1-D6FC-4f65-9D91-7224C49458BB}"/>
                <c:ext xmlns:c16="http://schemas.microsoft.com/office/drawing/2014/chart" uri="{C3380CC4-5D6E-409C-BE32-E72D297353CC}">
                  <c16:uniqueId val="{00000014-BF74-438D-8B5D-97D8BCAD80DF}"/>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1.272631632531858E-3</c:v>
              </c:pt>
              <c:pt idx="1">
                <c:v>0</c:v>
              </c:pt>
              <c:pt idx="2">
                <c:v>4.6712600724045317E-2</c:v>
              </c:pt>
              <c:pt idx="3">
                <c:v>0</c:v>
              </c:pt>
              <c:pt idx="4">
                <c:v>0.49593967517401388</c:v>
              </c:pt>
              <c:pt idx="5">
                <c:v>0</c:v>
              </c:pt>
              <c:pt idx="6">
                <c:v>1.8063512036822409</c:v>
              </c:pt>
              <c:pt idx="7">
                <c:v>1.2408795354147019E-2</c:v>
              </c:pt>
              <c:pt idx="8">
                <c:v>1.3325703714735879E-2</c:v>
              </c:pt>
              <c:pt idx="9">
                <c:v>0.61021041413198285</c:v>
              </c:pt>
              <c:pt idx="10">
                <c:v>0</c:v>
              </c:pt>
              <c:pt idx="11">
                <c:v>0.10305483989694519</c:v>
              </c:pt>
              <c:pt idx="12">
                <c:v>1.8063158225412511E-2</c:v>
              </c:pt>
              <c:pt idx="13">
                <c:v>7.9916886438104375E-3</c:v>
              </c:pt>
              <c:pt idx="14">
                <c:v>0.17123287671232881</c:v>
              </c:pt>
              <c:pt idx="15">
                <c:v>7.7328886945112609</c:v>
              </c:pt>
              <c:pt idx="16">
                <c:v>0</c:v>
              </c:pt>
              <c:pt idx="17">
                <c:v>0</c:v>
              </c:pt>
              <c:pt idx="18">
                <c:v>0</c:v>
              </c:pt>
              <c:pt idx="19">
                <c:v>0.50953640248664656</c:v>
              </c:pt>
            </c:numLit>
          </c:val>
          <c:extLst>
            <c:ext xmlns:c16="http://schemas.microsoft.com/office/drawing/2014/chart" uri="{C3380CC4-5D6E-409C-BE32-E72D297353CC}">
              <c16:uniqueId val="{00000007-BF74-438D-8B5D-97D8BCAD80DF}"/>
            </c:ext>
          </c:extLst>
        </c:ser>
        <c:dLbls>
          <c:showLegendKey val="0"/>
          <c:showVal val="0"/>
          <c:showCatName val="0"/>
          <c:showSerName val="0"/>
          <c:showPercent val="0"/>
          <c:showBubbleSize val="0"/>
        </c:dLbls>
        <c:gapWidth val="40"/>
        <c:overlap val="100"/>
        <c:axId val="965171119"/>
        <c:axId val="931365775"/>
      </c:barChart>
      <c:catAx>
        <c:axId val="965171119"/>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65775"/>
        <c:crosses val="autoZero"/>
        <c:auto val="1"/>
        <c:lblAlgn val="ctr"/>
        <c:lblOffset val="100"/>
        <c:noMultiLvlLbl val="0"/>
      </c:catAx>
      <c:valAx>
        <c:axId val="93136577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965171119"/>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Servicios</c:v>
          </c:tx>
          <c:spPr>
            <a:solidFill>
              <a:srgbClr val="5A3471"/>
            </a:solidFill>
            <a:ln w="9525">
              <a:solidFill>
                <a:srgbClr val="000000"/>
              </a:solidFill>
            </a:ln>
          </c:spPr>
          <c:invertIfNegative val="0"/>
          <c:dPt>
            <c:idx val="19"/>
            <c:invertIfNegative val="0"/>
            <c:bubble3D val="0"/>
            <c:spPr>
              <a:pattFill prst="ltHorz">
                <a:fgClr>
                  <a:srgbClr val="5A3471"/>
                </a:fgClr>
                <a:bgClr>
                  <a:srgbClr val="8E63A9"/>
                </a:bgClr>
              </a:pattFill>
              <a:ln w="9525">
                <a:solidFill>
                  <a:srgbClr val="000000"/>
                </a:solidFill>
              </a:ln>
            </c:spPr>
            <c:extLst>
              <c:ext xmlns:c16="http://schemas.microsoft.com/office/drawing/2014/chart" uri="{C3380CC4-5D6E-409C-BE32-E72D297353CC}">
                <c16:uniqueId val="{00000001-E71E-4D49-BD64-98A3CACB4B43}"/>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85.238195679030937</c:v>
              </c:pt>
              <c:pt idx="1">
                <c:v>44.378911892152139</c:v>
              </c:pt>
              <c:pt idx="2">
                <c:v>64.738683998000226</c:v>
              </c:pt>
              <c:pt idx="3">
                <c:v>50.873347005162294</c:v>
              </c:pt>
              <c:pt idx="4">
                <c:v>29.917220885807279</c:v>
              </c:pt>
              <c:pt idx="5">
                <c:v>53.625089434772235</c:v>
              </c:pt>
              <c:pt idx="6">
                <c:v>55.870025202495995</c:v>
              </c:pt>
              <c:pt idx="7">
                <c:v>79.531294405701431</c:v>
              </c:pt>
              <c:pt idx="8">
                <c:v>31.583596737015</c:v>
              </c:pt>
              <c:pt idx="9">
                <c:v>38.950594032190736</c:v>
              </c:pt>
              <c:pt idx="10">
                <c:v>37.261949804515076</c:v>
              </c:pt>
              <c:pt idx="11">
                <c:v>58.076568195912934</c:v>
              </c:pt>
              <c:pt idx="12">
                <c:v>71.758448125727838</c:v>
              </c:pt>
              <c:pt idx="13">
                <c:v>46.173682214637843</c:v>
              </c:pt>
              <c:pt idx="14">
                <c:v>43.583997343957513</c:v>
              </c:pt>
              <c:pt idx="15">
                <c:v>49.664089238179741</c:v>
              </c:pt>
              <c:pt idx="16">
                <c:v>99.143084894380237</c:v>
              </c:pt>
              <c:pt idx="17">
                <c:v>53.239436619718305</c:v>
              </c:pt>
              <c:pt idx="18">
                <c:v>79.046762589928065</c:v>
              </c:pt>
              <c:pt idx="19">
                <c:v>57.672296477588013</c:v>
              </c:pt>
            </c:numLit>
          </c:val>
          <c:extLst>
            <c:ext xmlns:c16="http://schemas.microsoft.com/office/drawing/2014/chart" uri="{C3380CC4-5D6E-409C-BE32-E72D297353CC}">
              <c16:uniqueId val="{00000000-E71E-4D49-BD64-98A3CACB4B43}"/>
            </c:ext>
          </c:extLst>
        </c:ser>
        <c:ser>
          <c:idx val="1"/>
          <c:order val="1"/>
          <c:tx>
            <c:v>P.E. Vinculada Servicio</c:v>
          </c:tx>
          <c:spPr>
            <a:solidFill>
              <a:srgbClr val="8E63A9"/>
            </a:solidFill>
            <a:ln w="9525">
              <a:solidFill>
                <a:srgbClr val="000000"/>
              </a:solidFill>
            </a:ln>
          </c:spPr>
          <c:invertIfNegative val="0"/>
          <c:dPt>
            <c:idx val="19"/>
            <c:invertIfNegative val="0"/>
            <c:bubble3D val="0"/>
            <c:spPr>
              <a:pattFill prst="ltHorz">
                <a:fgClr>
                  <a:srgbClr val="8E63A9"/>
                </a:fgClr>
                <a:bgClr>
                  <a:srgbClr val="A983C0"/>
                </a:bgClr>
              </a:pattFill>
              <a:ln w="9525">
                <a:solidFill>
                  <a:srgbClr val="000000"/>
                </a:solidFill>
              </a:ln>
            </c:spPr>
            <c:extLst>
              <c:ext xmlns:c16="http://schemas.microsoft.com/office/drawing/2014/chart" uri="{C3380CC4-5D6E-409C-BE32-E72D297353CC}">
                <c16:uniqueId val="{00000005-E71E-4D49-BD64-98A3CACB4B43}"/>
              </c:ext>
            </c:extLst>
          </c:dPt>
          <c:dLbls>
            <c:dLbl>
              <c:idx val="0"/>
              <c:delete val="1"/>
              <c:extLst>
                <c:ext xmlns:c15="http://schemas.microsoft.com/office/drawing/2012/chart" uri="{CE6537A1-D6FC-4f65-9D91-7224C49458BB}"/>
                <c:ext xmlns:c16="http://schemas.microsoft.com/office/drawing/2014/chart" uri="{C3380CC4-5D6E-409C-BE32-E72D297353CC}">
                  <c16:uniqueId val="{00000003-E71E-4D49-BD64-98A3CACB4B43}"/>
                </c:ext>
              </c:extLst>
            </c:dLbl>
            <c:dLbl>
              <c:idx val="17"/>
              <c:delete val="1"/>
              <c:extLst>
                <c:ext xmlns:c15="http://schemas.microsoft.com/office/drawing/2012/chart" uri="{CE6537A1-D6FC-4f65-9D91-7224C49458BB}"/>
                <c:ext xmlns:c16="http://schemas.microsoft.com/office/drawing/2014/chart" uri="{C3380CC4-5D6E-409C-BE32-E72D297353CC}">
                  <c16:uniqueId val="{00000004-E71E-4D49-BD64-98A3CACB4B43}"/>
                </c:ext>
              </c:extLst>
            </c:dLbl>
            <c:numFmt formatCode="0.0" sourceLinked="0"/>
            <c:spPr>
              <a:noFill/>
              <a:ln>
                <a:noFill/>
              </a:ln>
              <a:effectLst/>
            </c:spPr>
            <c:txPr>
              <a:bodyPr rot="-5400000" vert="horz"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4.0678578961641607E-2</c:v>
              </c:pt>
              <c:pt idx="1">
                <c:v>7.9682233991333664</c:v>
              </c:pt>
              <c:pt idx="2">
                <c:v>7.153020805291697</c:v>
              </c:pt>
              <c:pt idx="3">
                <c:v>0.1591118025599321</c:v>
              </c:pt>
              <c:pt idx="4">
                <c:v>35.499504740342438</c:v>
              </c:pt>
              <c:pt idx="5">
                <c:v>0.63200572382542342</c:v>
              </c:pt>
              <c:pt idx="6">
                <c:v>19.547433253817442</c:v>
              </c:pt>
              <c:pt idx="7">
                <c:v>7.7410751371794593</c:v>
              </c:pt>
              <c:pt idx="8">
                <c:v>2.646689395298762</c:v>
              </c:pt>
              <c:pt idx="9">
                <c:v>9.1685585429668013</c:v>
              </c:pt>
              <c:pt idx="10">
                <c:v>45.119182746878543</c:v>
              </c:pt>
              <c:pt idx="11">
                <c:v>11.167581794255121</c:v>
              </c:pt>
              <c:pt idx="12">
                <c:v>6.0314529412381841</c:v>
              </c:pt>
              <c:pt idx="13">
                <c:v>0.76602199469093668</c:v>
              </c:pt>
              <c:pt idx="14">
                <c:v>7.8270252324037184</c:v>
              </c:pt>
              <c:pt idx="15">
                <c:v>8.2393205729496766E-2</c:v>
              </c:pt>
              <c:pt idx="16">
                <c:v>0.67756078118772423</c:v>
              </c:pt>
              <c:pt idx="17">
                <c:v>0</c:v>
              </c:pt>
              <c:pt idx="18">
                <c:v>8.9928057553956844E-2</c:v>
              </c:pt>
              <c:pt idx="19">
                <c:v>7.0102222737965887</c:v>
              </c:pt>
            </c:numLit>
          </c:val>
          <c:extLst>
            <c:ext xmlns:c16="http://schemas.microsoft.com/office/drawing/2014/chart" uri="{C3380CC4-5D6E-409C-BE32-E72D297353CC}">
              <c16:uniqueId val="{00000002-E71E-4D49-BD64-98A3CACB4B43}"/>
            </c:ext>
          </c:extLst>
        </c:ser>
        <c:ser>
          <c:idx val="2"/>
          <c:order val="2"/>
          <c:tx>
            <c:v>P.E. Cuidados Familiares</c:v>
          </c:tx>
          <c:spPr>
            <a:solidFill>
              <a:srgbClr val="BFA6D2"/>
            </a:solidFill>
            <a:ln w="9525">
              <a:solidFill>
                <a:srgbClr val="000000"/>
              </a:solidFill>
            </a:ln>
          </c:spPr>
          <c:invertIfNegative val="0"/>
          <c:dPt>
            <c:idx val="19"/>
            <c:invertIfNegative val="0"/>
            <c:bubble3D val="0"/>
            <c:spPr>
              <a:pattFill prst="ltHorz">
                <a:fgClr>
                  <a:srgbClr val="BFA6D2"/>
                </a:fgClr>
                <a:bgClr>
                  <a:srgbClr val="D7C4E5"/>
                </a:bgClr>
              </a:pattFill>
              <a:ln w="9525">
                <a:solidFill>
                  <a:srgbClr val="000000"/>
                </a:solidFill>
              </a:ln>
            </c:spPr>
            <c:extLst>
              <c:ext xmlns:c16="http://schemas.microsoft.com/office/drawing/2014/chart" uri="{C3380CC4-5D6E-409C-BE32-E72D297353CC}">
                <c16:uniqueId val="{00000007-E71E-4D49-BD64-98A3CACB4B43}"/>
              </c:ext>
            </c:extLst>
          </c:dPt>
          <c:dLbls>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14.721125742007411</c:v>
              </c:pt>
              <c:pt idx="1">
                <c:v>47.652864708714503</c:v>
              </c:pt>
              <c:pt idx="2">
                <c:v>28.065992385493981</c:v>
              </c:pt>
              <c:pt idx="3">
                <c:v>48.967541192277778</c:v>
              </c:pt>
              <c:pt idx="4">
                <c:v>34.381632941842369</c:v>
              </c:pt>
              <c:pt idx="5">
                <c:v>45.742904841402343</c:v>
              </c:pt>
              <c:pt idx="6">
                <c:v>22.352053262173339</c:v>
              </c:pt>
              <c:pt idx="7">
                <c:v>12.725444330280039</c:v>
              </c:pt>
              <c:pt idx="8">
                <c:v>65.764882883131577</c:v>
              </c:pt>
              <c:pt idx="9">
                <c:v>51.651786168772333</c:v>
              </c:pt>
              <c:pt idx="10">
                <c:v>17.61886744860638</c:v>
              </c:pt>
              <c:pt idx="11">
                <c:v>30.754337402247739</c:v>
              </c:pt>
              <c:pt idx="12">
                <c:v>22.20380414826316</c:v>
              </c:pt>
              <c:pt idx="13">
                <c:v>53.052711414486147</c:v>
              </c:pt>
              <c:pt idx="14">
                <c:v>48.48937583001328</c:v>
              </c:pt>
              <c:pt idx="15">
                <c:v>44.093040943085313</c:v>
              </c:pt>
              <c:pt idx="16">
                <c:v>0.1793543244320446</c:v>
              </c:pt>
              <c:pt idx="17">
                <c:v>46.760563380281688</c:v>
              </c:pt>
              <c:pt idx="18">
                <c:v>20.863309352517991</c:v>
              </c:pt>
              <c:pt idx="19">
                <c:v>34.801303893747424</c:v>
              </c:pt>
            </c:numLit>
          </c:val>
          <c:extLst>
            <c:ext xmlns:c16="http://schemas.microsoft.com/office/drawing/2014/chart" uri="{C3380CC4-5D6E-409C-BE32-E72D297353CC}">
              <c16:uniqueId val="{00000006-E71E-4D49-BD64-98A3CACB4B43}"/>
            </c:ext>
          </c:extLst>
        </c:ser>
        <c:ser>
          <c:idx val="3"/>
          <c:order val="3"/>
          <c:tx>
            <c:v>P.E. Asist. Personal</c:v>
          </c:tx>
          <c:spPr>
            <a:solidFill>
              <a:srgbClr val="DECEE8"/>
            </a:solidFill>
            <a:ln w="9525">
              <a:solidFill>
                <a:srgbClr val="000000"/>
              </a:solidFill>
            </a:ln>
          </c:spPr>
          <c:invertIfNegative val="0"/>
          <c:dPt>
            <c:idx val="19"/>
            <c:invertIfNegative val="0"/>
            <c:bubble3D val="0"/>
            <c:spPr>
              <a:pattFill prst="ltHorz">
                <a:fgClr>
                  <a:srgbClr val="DECEE8"/>
                </a:fgClr>
                <a:bgClr>
                  <a:srgbClr val="EFE5F4"/>
                </a:bgClr>
              </a:pattFill>
              <a:ln w="9525">
                <a:solidFill>
                  <a:srgbClr val="000000"/>
                </a:solidFill>
              </a:ln>
            </c:spPr>
            <c:extLst>
              <c:ext xmlns:c16="http://schemas.microsoft.com/office/drawing/2014/chart" uri="{C3380CC4-5D6E-409C-BE32-E72D297353CC}">
                <c16:uniqueId val="{00000017-E71E-4D49-BD64-98A3CACB4B43}"/>
              </c:ext>
            </c:extLst>
          </c:dPt>
          <c:dLbls>
            <c:dLbl>
              <c:idx val="0"/>
              <c:delete val="1"/>
              <c:extLst>
                <c:ext xmlns:c15="http://schemas.microsoft.com/office/drawing/2012/chart" uri="{CE6537A1-D6FC-4f65-9D91-7224C49458BB}"/>
                <c:ext xmlns:c16="http://schemas.microsoft.com/office/drawing/2014/chart" uri="{C3380CC4-5D6E-409C-BE32-E72D297353CC}">
                  <c16:uniqueId val="{00000009-E71E-4D49-BD64-98A3CACB4B43}"/>
                </c:ext>
              </c:extLst>
            </c:dLbl>
            <c:dLbl>
              <c:idx val="1"/>
              <c:delete val="1"/>
              <c:extLst>
                <c:ext xmlns:c15="http://schemas.microsoft.com/office/drawing/2012/chart" uri="{CE6537A1-D6FC-4f65-9D91-7224C49458BB}"/>
                <c:ext xmlns:c16="http://schemas.microsoft.com/office/drawing/2014/chart" uri="{C3380CC4-5D6E-409C-BE32-E72D297353CC}">
                  <c16:uniqueId val="{0000000A-E71E-4D49-BD64-98A3CACB4B43}"/>
                </c:ext>
              </c:extLst>
            </c:dLbl>
            <c:dLbl>
              <c:idx val="2"/>
              <c:delete val="1"/>
              <c:extLst>
                <c:ext xmlns:c15="http://schemas.microsoft.com/office/drawing/2012/chart" uri="{CE6537A1-D6FC-4f65-9D91-7224C49458BB}"/>
                <c:ext xmlns:c16="http://schemas.microsoft.com/office/drawing/2014/chart" uri="{C3380CC4-5D6E-409C-BE32-E72D297353CC}">
                  <c16:uniqueId val="{0000000B-E71E-4D49-BD64-98A3CACB4B43}"/>
                </c:ext>
              </c:extLst>
            </c:dLbl>
            <c:dLbl>
              <c:idx val="3"/>
              <c:delete val="1"/>
              <c:extLst>
                <c:ext xmlns:c15="http://schemas.microsoft.com/office/drawing/2012/chart" uri="{CE6537A1-D6FC-4f65-9D91-7224C49458BB}"/>
                <c:ext xmlns:c16="http://schemas.microsoft.com/office/drawing/2014/chart" uri="{C3380CC4-5D6E-409C-BE32-E72D297353CC}">
                  <c16:uniqueId val="{0000000C-E71E-4D49-BD64-98A3CACB4B43}"/>
                </c:ext>
              </c:extLst>
            </c:dLbl>
            <c:dLbl>
              <c:idx val="5"/>
              <c:delete val="1"/>
              <c:extLst>
                <c:ext xmlns:c15="http://schemas.microsoft.com/office/drawing/2012/chart" uri="{CE6537A1-D6FC-4f65-9D91-7224C49458BB}"/>
                <c:ext xmlns:c16="http://schemas.microsoft.com/office/drawing/2014/chart" uri="{C3380CC4-5D6E-409C-BE32-E72D297353CC}">
                  <c16:uniqueId val="{0000000D-E71E-4D49-BD64-98A3CACB4B43}"/>
                </c:ext>
              </c:extLst>
            </c:dLbl>
            <c:dLbl>
              <c:idx val="7"/>
              <c:delete val="1"/>
              <c:extLst>
                <c:ext xmlns:c15="http://schemas.microsoft.com/office/drawing/2012/chart" uri="{CE6537A1-D6FC-4f65-9D91-7224C49458BB}"/>
                <c:ext xmlns:c16="http://schemas.microsoft.com/office/drawing/2014/chart" uri="{C3380CC4-5D6E-409C-BE32-E72D297353CC}">
                  <c16:uniqueId val="{0000000E-E71E-4D49-BD64-98A3CACB4B43}"/>
                </c:ext>
              </c:extLst>
            </c:dLbl>
            <c:dLbl>
              <c:idx val="8"/>
              <c:delete val="1"/>
              <c:extLst>
                <c:ext xmlns:c15="http://schemas.microsoft.com/office/drawing/2012/chart" uri="{CE6537A1-D6FC-4f65-9D91-7224C49458BB}"/>
                <c:ext xmlns:c16="http://schemas.microsoft.com/office/drawing/2014/chart" uri="{C3380CC4-5D6E-409C-BE32-E72D297353CC}">
                  <c16:uniqueId val="{0000000F-E71E-4D49-BD64-98A3CACB4B43}"/>
                </c:ext>
              </c:extLst>
            </c:dLbl>
            <c:dLbl>
              <c:idx val="10"/>
              <c:delete val="1"/>
              <c:extLst>
                <c:ext xmlns:c15="http://schemas.microsoft.com/office/drawing/2012/chart" uri="{CE6537A1-D6FC-4f65-9D91-7224C49458BB}"/>
                <c:ext xmlns:c16="http://schemas.microsoft.com/office/drawing/2014/chart" uri="{C3380CC4-5D6E-409C-BE32-E72D297353CC}">
                  <c16:uniqueId val="{00000010-E71E-4D49-BD64-98A3CACB4B43}"/>
                </c:ext>
              </c:extLst>
            </c:dLbl>
            <c:dLbl>
              <c:idx val="11"/>
              <c:delete val="1"/>
              <c:extLst>
                <c:ext xmlns:c15="http://schemas.microsoft.com/office/drawing/2012/chart" uri="{CE6537A1-D6FC-4f65-9D91-7224C49458BB}"/>
                <c:ext xmlns:c16="http://schemas.microsoft.com/office/drawing/2014/chart" uri="{C3380CC4-5D6E-409C-BE32-E72D297353CC}">
                  <c16:uniqueId val="{00000011-E71E-4D49-BD64-98A3CACB4B43}"/>
                </c:ext>
              </c:extLst>
            </c:dLbl>
            <c:dLbl>
              <c:idx val="12"/>
              <c:delete val="1"/>
              <c:extLst>
                <c:ext xmlns:c15="http://schemas.microsoft.com/office/drawing/2012/chart" uri="{CE6537A1-D6FC-4f65-9D91-7224C49458BB}"/>
                <c:ext xmlns:c16="http://schemas.microsoft.com/office/drawing/2014/chart" uri="{C3380CC4-5D6E-409C-BE32-E72D297353CC}">
                  <c16:uniqueId val="{00000012-E71E-4D49-BD64-98A3CACB4B43}"/>
                </c:ext>
              </c:extLst>
            </c:dLbl>
            <c:dLbl>
              <c:idx val="13"/>
              <c:delete val="1"/>
              <c:extLst>
                <c:ext xmlns:c15="http://schemas.microsoft.com/office/drawing/2012/chart" uri="{CE6537A1-D6FC-4f65-9D91-7224C49458BB}"/>
                <c:ext xmlns:c16="http://schemas.microsoft.com/office/drawing/2014/chart" uri="{C3380CC4-5D6E-409C-BE32-E72D297353CC}">
                  <c16:uniqueId val="{00000013-E71E-4D49-BD64-98A3CACB4B43}"/>
                </c:ext>
              </c:extLst>
            </c:dLbl>
            <c:dLbl>
              <c:idx val="16"/>
              <c:delete val="1"/>
              <c:extLst>
                <c:ext xmlns:c15="http://schemas.microsoft.com/office/drawing/2012/chart" uri="{CE6537A1-D6FC-4f65-9D91-7224C49458BB}"/>
                <c:ext xmlns:c16="http://schemas.microsoft.com/office/drawing/2014/chart" uri="{C3380CC4-5D6E-409C-BE32-E72D297353CC}">
                  <c16:uniqueId val="{00000014-E71E-4D49-BD64-98A3CACB4B43}"/>
                </c:ext>
              </c:extLst>
            </c:dLbl>
            <c:dLbl>
              <c:idx val="17"/>
              <c:delete val="1"/>
              <c:extLst>
                <c:ext xmlns:c15="http://schemas.microsoft.com/office/drawing/2012/chart" uri="{CE6537A1-D6FC-4f65-9D91-7224C49458BB}"/>
                <c:ext xmlns:c16="http://schemas.microsoft.com/office/drawing/2014/chart" uri="{C3380CC4-5D6E-409C-BE32-E72D297353CC}">
                  <c16:uniqueId val="{00000015-E71E-4D49-BD64-98A3CACB4B43}"/>
                </c:ext>
              </c:extLst>
            </c:dLbl>
            <c:dLbl>
              <c:idx val="18"/>
              <c:delete val="1"/>
              <c:extLst>
                <c:ext xmlns:c15="http://schemas.microsoft.com/office/drawing/2012/chart" uri="{CE6537A1-D6FC-4f65-9D91-7224C49458BB}"/>
                <c:ext xmlns:c16="http://schemas.microsoft.com/office/drawing/2014/chart" uri="{C3380CC4-5D6E-409C-BE32-E72D297353CC}">
                  <c16:uniqueId val="{00000016-E71E-4D49-BD64-98A3CACB4B43}"/>
                </c:ext>
              </c:extLst>
            </c:dLbl>
            <c:numFmt formatCode="0.0" sourceLinked="0"/>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0</c:v>
              </c:pt>
              <c:pt idx="1">
                <c:v>0</c:v>
              </c:pt>
              <c:pt idx="2">
                <c:v>4.2302811214090678E-2</c:v>
              </c:pt>
              <c:pt idx="3">
                <c:v>0</c:v>
              </c:pt>
              <c:pt idx="4">
                <c:v>0.20164143200792409</c:v>
              </c:pt>
              <c:pt idx="5">
                <c:v>0</c:v>
              </c:pt>
              <c:pt idx="6">
                <c:v>2.2304882815132281</c:v>
              </c:pt>
              <c:pt idx="7">
                <c:v>2.1861268390792029E-3</c:v>
              </c:pt>
              <c:pt idx="8">
                <c:v>4.8309845546522382E-3</c:v>
              </c:pt>
              <c:pt idx="9">
                <c:v>0.22906125607012329</c:v>
              </c:pt>
              <c:pt idx="10">
                <c:v>0</c:v>
              </c:pt>
              <c:pt idx="11">
                <c:v>1.5126075842144271E-3</c:v>
              </c:pt>
              <c:pt idx="12">
                <c:v>6.2947847708173781E-3</c:v>
              </c:pt>
              <c:pt idx="13">
                <c:v>7.5843761850587794E-3</c:v>
              </c:pt>
              <c:pt idx="14">
                <c:v>9.9601593625498003E-2</c:v>
              </c:pt>
              <c:pt idx="15">
                <c:v>6.1604766130054509</c:v>
              </c:pt>
              <c:pt idx="16">
                <c:v>0</c:v>
              </c:pt>
              <c:pt idx="17">
                <c:v>0</c:v>
              </c:pt>
              <c:pt idx="18">
                <c:v>0</c:v>
              </c:pt>
              <c:pt idx="19">
                <c:v>0.51617735486797545</c:v>
              </c:pt>
            </c:numLit>
          </c:val>
          <c:extLst>
            <c:ext xmlns:c16="http://schemas.microsoft.com/office/drawing/2014/chart" uri="{C3380CC4-5D6E-409C-BE32-E72D297353CC}">
              <c16:uniqueId val="{00000008-E71E-4D49-BD64-98A3CACB4B43}"/>
            </c:ext>
          </c:extLst>
        </c:ser>
        <c:dLbls>
          <c:showLegendKey val="0"/>
          <c:showVal val="0"/>
          <c:showCatName val="0"/>
          <c:showSerName val="0"/>
          <c:showPercent val="0"/>
          <c:showBubbleSize val="0"/>
        </c:dLbls>
        <c:gapWidth val="40"/>
        <c:overlap val="100"/>
        <c:axId val="965172975"/>
        <c:axId val="931388815"/>
      </c:barChart>
      <c:catAx>
        <c:axId val="96517297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88815"/>
        <c:crosses val="autoZero"/>
        <c:auto val="1"/>
        <c:lblAlgn val="ctr"/>
        <c:lblOffset val="100"/>
        <c:noMultiLvlLbl val="0"/>
      </c:catAx>
      <c:valAx>
        <c:axId val="93138881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965172975"/>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sobre la población potencialmente dependiente</a:t>
            </a:r>
          </a:p>
        </c:rich>
      </c:tx>
      <c:overlay val="0"/>
    </c:title>
    <c:autoTitleDeleted val="0"/>
    <c:plotArea>
      <c:layout/>
      <c:barChart>
        <c:barDir val="col"/>
        <c:grouping val="clustered"/>
        <c:varyColors val="0"/>
        <c:ser>
          <c:idx val="0"/>
          <c:order val="0"/>
          <c:tx>
            <c:v>Porcentaje de personas con resolución de PIA sobre la población potencialmente dependiente</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AC10-4D99-AF2E-9B1E97FA815E}"/>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y León</c:v>
              </c:pt>
              <c:pt idx="2">
                <c:v>Canarias</c:v>
              </c:pt>
              <c:pt idx="3">
                <c:v>Balears, Illes</c:v>
              </c:pt>
              <c:pt idx="4">
                <c:v>Castilla - La Mancha</c:v>
              </c:pt>
              <c:pt idx="5">
                <c:v>Aragón</c:v>
              </c:pt>
              <c:pt idx="6">
                <c:v>Comunitat Valenciana</c:v>
              </c:pt>
              <c:pt idx="7">
                <c:v>Total Nacional</c:v>
              </c:pt>
              <c:pt idx="8">
                <c:v>Madrid, Comunidad de</c:v>
              </c:pt>
              <c:pt idx="9">
                <c:v>Murcia, Región de</c:v>
              </c:pt>
              <c:pt idx="10">
                <c:v>Extremadura</c:v>
              </c:pt>
              <c:pt idx="11">
                <c:v>Cataluña</c:v>
              </c:pt>
              <c:pt idx="12">
                <c:v>País Vasco</c:v>
              </c:pt>
              <c:pt idx="13">
                <c:v>Rioja, La</c:v>
              </c:pt>
              <c:pt idx="14">
                <c:v>Melilla</c:v>
              </c:pt>
              <c:pt idx="15">
                <c:v>Galicia</c:v>
              </c:pt>
              <c:pt idx="16">
                <c:v>Navarra, Comunidad Foral de</c:v>
              </c:pt>
              <c:pt idx="17">
                <c:v>Asturias, Principado de</c:v>
              </c:pt>
              <c:pt idx="18">
                <c:v>Cantabria</c:v>
              </c:pt>
              <c:pt idx="19">
                <c:v>Ceuta</c:v>
              </c:pt>
            </c:strLit>
          </c:cat>
          <c:val>
            <c:numLit>
              <c:formatCode>General</c:formatCode>
              <c:ptCount val="20"/>
              <c:pt idx="0">
                <c:v>32.814808329959178</c:v>
              </c:pt>
              <c:pt idx="1">
                <c:v>30.130102808513019</c:v>
              </c:pt>
              <c:pt idx="2">
                <c:v>28.96661790131667</c:v>
              </c:pt>
              <c:pt idx="3">
                <c:v>27.794379948055202</c:v>
              </c:pt>
              <c:pt idx="4">
                <c:v>27.48650732459522</c:v>
              </c:pt>
              <c:pt idx="5">
                <c:v>27.180155019298962</c:v>
              </c:pt>
              <c:pt idx="6">
                <c:v>26.875728048699411</c:v>
              </c:pt>
              <c:pt idx="7">
                <c:v>26.106655138424539</c:v>
              </c:pt>
              <c:pt idx="8">
                <c:v>25.71718485577987</c:v>
              </c:pt>
              <c:pt idx="9">
                <c:v>25.654355611798682</c:v>
              </c:pt>
              <c:pt idx="10">
                <c:v>23.84548820991818</c:v>
              </c:pt>
              <c:pt idx="11">
                <c:v>23.551137115776651</c:v>
              </c:pt>
              <c:pt idx="12">
                <c:v>21.648839556004042</c:v>
              </c:pt>
              <c:pt idx="13">
                <c:v>21.57192485561923</c:v>
              </c:pt>
              <c:pt idx="14">
                <c:v>20.820863616930311</c:v>
              </c:pt>
              <c:pt idx="15">
                <c:v>20.02026844519904</c:v>
              </c:pt>
              <c:pt idx="16">
                <c:v>19.784560143626571</c:v>
              </c:pt>
              <c:pt idx="17">
                <c:v>19.227163348854649</c:v>
              </c:pt>
              <c:pt idx="18">
                <c:v>18.85880819081218</c:v>
              </c:pt>
              <c:pt idx="19">
                <c:v>16.106348136017729</c:v>
              </c:pt>
            </c:numLit>
          </c:val>
          <c:extLst>
            <c:ext xmlns:c16="http://schemas.microsoft.com/office/drawing/2014/chart" uri="{C3380CC4-5D6E-409C-BE32-E72D297353CC}">
              <c16:uniqueId val="{00000000-AC10-4D99-AF2E-9B1E97FA815E}"/>
            </c:ext>
          </c:extLst>
        </c:ser>
        <c:dLbls>
          <c:showLegendKey val="0"/>
          <c:showVal val="0"/>
          <c:showCatName val="0"/>
          <c:showSerName val="0"/>
          <c:showPercent val="0"/>
          <c:showBubbleSize val="0"/>
        </c:dLbls>
        <c:gapWidth val="40"/>
        <c:axId val="1107278735"/>
        <c:axId val="931400335"/>
      </c:barChart>
      <c:catAx>
        <c:axId val="110727873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400335"/>
        <c:crosses val="autoZero"/>
        <c:auto val="1"/>
        <c:lblAlgn val="ctr"/>
        <c:lblOffset val="100"/>
        <c:noMultiLvlLbl val="0"/>
      </c:catAx>
      <c:valAx>
        <c:axId val="931400335"/>
        <c:scaling>
          <c:orientation val="minMax"/>
          <c:max val="4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07278735"/>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registradas sobre la población</a:t>
            </a:r>
          </a:p>
        </c:rich>
      </c:tx>
      <c:overlay val="0"/>
    </c:title>
    <c:autoTitleDeleted val="0"/>
    <c:plotArea>
      <c:layout/>
      <c:barChart>
        <c:barDir val="col"/>
        <c:grouping val="clustered"/>
        <c:varyColors val="0"/>
        <c:ser>
          <c:idx val="0"/>
          <c:order val="0"/>
          <c:tx>
            <c:v>Porcentaje de personas con resolución de PIA registradas sobre la población</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B09A-4825-9B8A-B5235F20F76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Andalucía</c:v>
              </c:pt>
              <c:pt idx="2">
                <c:v>Castilla - La Mancha</c:v>
              </c:pt>
              <c:pt idx="3">
                <c:v>Aragón</c:v>
              </c:pt>
              <c:pt idx="4">
                <c:v>Asturias, Principado de</c:v>
              </c:pt>
              <c:pt idx="5">
                <c:v>Galicia</c:v>
              </c:pt>
              <c:pt idx="6">
                <c:v>Total Nacional</c:v>
              </c:pt>
              <c:pt idx="7">
                <c:v>Extremadura</c:v>
              </c:pt>
              <c:pt idx="8">
                <c:v>Canarias</c:v>
              </c:pt>
              <c:pt idx="9">
                <c:v>Comunitat Valenciana</c:v>
              </c:pt>
              <c:pt idx="10">
                <c:v>País Vasco</c:v>
              </c:pt>
              <c:pt idx="11">
                <c:v>Cantabria</c:v>
              </c:pt>
              <c:pt idx="12">
                <c:v>Murcia, Región de</c:v>
              </c:pt>
              <c:pt idx="13">
                <c:v>Cataluña</c:v>
              </c:pt>
              <c:pt idx="14">
                <c:v>Madrid, Comunidad de</c:v>
              </c:pt>
              <c:pt idx="15">
                <c:v>Rioja, La</c:v>
              </c:pt>
              <c:pt idx="16">
                <c:v>Balears, Illes</c:v>
              </c:pt>
              <c:pt idx="17">
                <c:v>Melilla</c:v>
              </c:pt>
              <c:pt idx="18">
                <c:v>Navarra, Comunidad Foral de</c:v>
              </c:pt>
              <c:pt idx="19">
                <c:v>Ceuta</c:v>
              </c:pt>
            </c:strLit>
          </c:cat>
          <c:val>
            <c:numLit>
              <c:formatCode>General</c:formatCode>
              <c:ptCount val="20"/>
              <c:pt idx="0">
                <c:v>5.378763554041881</c:v>
              </c:pt>
              <c:pt idx="1">
                <c:v>4.1471695560288779</c:v>
              </c:pt>
              <c:pt idx="2">
                <c:v>3.8896188730319818</c:v>
              </c:pt>
              <c:pt idx="3">
                <c:v>3.8083101461871101</c:v>
              </c:pt>
              <c:pt idx="4">
                <c:v>3.6364872213159321</c:v>
              </c:pt>
              <c:pt idx="5">
                <c:v>3.6312119646036209</c:v>
              </c:pt>
              <c:pt idx="6">
                <c:v>3.599119261145975</c:v>
              </c:pt>
              <c:pt idx="7">
                <c:v>3.557903630814216</c:v>
              </c:pt>
              <c:pt idx="8">
                <c:v>3.4711222356704639</c:v>
              </c:pt>
              <c:pt idx="9">
                <c:v>3.4276822418123492</c:v>
              </c:pt>
              <c:pt idx="10">
                <c:v>3.3486848354600518</c:v>
              </c:pt>
              <c:pt idx="11">
                <c:v>3.313887770521021</c:v>
              </c:pt>
              <c:pt idx="12">
                <c:v>3.3085295487240298</c:v>
              </c:pt>
              <c:pt idx="13">
                <c:v>3.2848456560127208</c:v>
              </c:pt>
              <c:pt idx="14">
                <c:v>3.1850524453161042</c:v>
              </c:pt>
              <c:pt idx="15">
                <c:v>2.9831427496075622</c:v>
              </c:pt>
              <c:pt idx="16">
                <c:v>2.8426747658107732</c:v>
              </c:pt>
              <c:pt idx="17">
                <c:v>2.7966967967197669</c:v>
              </c:pt>
              <c:pt idx="18">
                <c:v>2.4977553688360379</c:v>
              </c:pt>
              <c:pt idx="19">
                <c:v>2.0007897854416221</c:v>
              </c:pt>
            </c:numLit>
          </c:val>
          <c:extLst>
            <c:ext xmlns:c16="http://schemas.microsoft.com/office/drawing/2014/chart" uri="{C3380CC4-5D6E-409C-BE32-E72D297353CC}">
              <c16:uniqueId val="{00000000-B09A-4825-9B8A-B5235F20F765}"/>
            </c:ext>
          </c:extLst>
        </c:ser>
        <c:dLbls>
          <c:showLegendKey val="0"/>
          <c:showVal val="0"/>
          <c:showCatName val="0"/>
          <c:showSerName val="0"/>
          <c:showPercent val="0"/>
          <c:showBubbleSize val="0"/>
        </c:dLbls>
        <c:gapWidth val="40"/>
        <c:axId val="1034147375"/>
        <c:axId val="931387375"/>
      </c:barChart>
      <c:catAx>
        <c:axId val="103414737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87375"/>
        <c:crosses val="autoZero"/>
        <c:auto val="1"/>
        <c:lblAlgn val="ctr"/>
        <c:lblOffset val="100"/>
        <c:noMultiLvlLbl val="0"/>
      </c:catAx>
      <c:valAx>
        <c:axId val="931387375"/>
        <c:scaling>
          <c:orientation val="minMax"/>
          <c:max val="6"/>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34147375"/>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totales registradas sobre la población</a:t>
            </a:r>
          </a:p>
        </c:rich>
      </c:tx>
      <c:overlay val="0"/>
    </c:title>
    <c:autoTitleDeleted val="0"/>
    <c:plotArea>
      <c:layout/>
      <c:barChart>
        <c:barDir val="col"/>
        <c:grouping val="clustered"/>
        <c:varyColors val="0"/>
        <c:ser>
          <c:idx val="0"/>
          <c:order val="0"/>
          <c:tx>
            <c:v>Porcentaje de solicitudes totales registradas sobre la población</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F708-4614-8EC9-45343D81FCA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Extremadura</c:v>
              </c:pt>
              <c:pt idx="2">
                <c:v>País Vasco</c:v>
              </c:pt>
              <c:pt idx="3">
                <c:v>Andalucía</c:v>
              </c:pt>
              <c:pt idx="4">
                <c:v>Cataluña</c:v>
              </c:pt>
              <c:pt idx="5">
                <c:v>Castilla - La Mancha</c:v>
              </c:pt>
              <c:pt idx="6">
                <c:v>Asturias, Principado de</c:v>
              </c:pt>
              <c:pt idx="7">
                <c:v>Total Nacional</c:v>
              </c:pt>
              <c:pt idx="8">
                <c:v>Murcia, Región de</c:v>
              </c:pt>
              <c:pt idx="9">
                <c:v>Rioja, La</c:v>
              </c:pt>
              <c:pt idx="10">
                <c:v>Aragón</c:v>
              </c:pt>
              <c:pt idx="11">
                <c:v>Comunitat Valenciana</c:v>
              </c:pt>
              <c:pt idx="12">
                <c:v>Cantabria</c:v>
              </c:pt>
              <c:pt idx="13">
                <c:v>Madrid, Comunidad de</c:v>
              </c:pt>
              <c:pt idx="14">
                <c:v>Balears, Illes</c:v>
              </c:pt>
              <c:pt idx="15">
                <c:v>Canarias</c:v>
              </c:pt>
              <c:pt idx="16">
                <c:v>Melilla</c:v>
              </c:pt>
              <c:pt idx="17">
                <c:v>Galicia</c:v>
              </c:pt>
              <c:pt idx="18">
                <c:v>Navarra, Comunidad Foral de</c:v>
              </c:pt>
              <c:pt idx="19">
                <c:v>Ceuta</c:v>
              </c:pt>
            </c:strLit>
          </c:cat>
          <c:val>
            <c:numLit>
              <c:formatCode>General</c:formatCode>
              <c:ptCount val="20"/>
              <c:pt idx="0">
                <c:v>6.7536057697313163</c:v>
              </c:pt>
              <c:pt idx="1">
                <c:v>5.8936056087986373</c:v>
              </c:pt>
              <c:pt idx="2">
                <c:v>5.4476054733820822</c:v>
              </c:pt>
              <c:pt idx="3">
                <c:v>5.4466939266056169</c:v>
              </c:pt>
              <c:pt idx="4">
                <c:v>5.3545821421282733</c:v>
              </c:pt>
              <c:pt idx="5">
                <c:v>4.9836858733489544</c:v>
              </c:pt>
              <c:pt idx="6">
                <c:v>4.9504101945764472</c:v>
              </c:pt>
              <c:pt idx="7">
                <c:v>4.9058590408700713</c:v>
              </c:pt>
              <c:pt idx="8">
                <c:v>4.8123837027225784</c:v>
              </c:pt>
              <c:pt idx="9">
                <c:v>4.705281163269615</c:v>
              </c:pt>
              <c:pt idx="10">
                <c:v>4.6518410606314866</c:v>
              </c:pt>
              <c:pt idx="11">
                <c:v>4.5559577540440124</c:v>
              </c:pt>
              <c:pt idx="12">
                <c:v>4.4031312802906886</c:v>
              </c:pt>
              <c:pt idx="13">
                <c:v>4.1421524044664197</c:v>
              </c:pt>
              <c:pt idx="14">
                <c:v>4.1001917039246498</c:v>
              </c:pt>
              <c:pt idx="15">
                <c:v>4.0136510974975943</c:v>
              </c:pt>
              <c:pt idx="16">
                <c:v>3.922266760081317</c:v>
              </c:pt>
              <c:pt idx="17">
                <c:v>3.8513066255675961</c:v>
              </c:pt>
              <c:pt idx="18">
                <c:v>3.5545598914388159</c:v>
              </c:pt>
              <c:pt idx="19">
                <c:v>3.0406739502435172</c:v>
              </c:pt>
            </c:numLit>
          </c:val>
          <c:extLst>
            <c:ext xmlns:c16="http://schemas.microsoft.com/office/drawing/2014/chart" uri="{C3380CC4-5D6E-409C-BE32-E72D297353CC}">
              <c16:uniqueId val="{00000000-F708-4614-8EC9-45343D81FCA5}"/>
            </c:ext>
          </c:extLst>
        </c:ser>
        <c:dLbls>
          <c:showLegendKey val="0"/>
          <c:showVal val="0"/>
          <c:showCatName val="0"/>
          <c:showSerName val="0"/>
          <c:showPercent val="0"/>
          <c:showBubbleSize val="0"/>
        </c:dLbls>
        <c:gapWidth val="40"/>
        <c:axId val="1107284303"/>
        <c:axId val="931394095"/>
      </c:barChart>
      <c:catAx>
        <c:axId val="110728430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4095"/>
        <c:crosses val="autoZero"/>
        <c:auto val="1"/>
        <c:lblAlgn val="ctr"/>
        <c:lblOffset val="100"/>
        <c:noMultiLvlLbl val="0"/>
      </c:catAx>
      <c:valAx>
        <c:axId val="931394095"/>
        <c:scaling>
          <c:orientation val="minMax"/>
          <c:max val="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07284303"/>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0 a 64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0 a 64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BA64-4C08-A8C3-6B9F7742FBD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Castilla y León</c:v>
              </c:pt>
              <c:pt idx="2">
                <c:v>Canarias</c:v>
              </c:pt>
              <c:pt idx="3">
                <c:v>Andalucía</c:v>
              </c:pt>
              <c:pt idx="4">
                <c:v>Murcia, Región de</c:v>
              </c:pt>
              <c:pt idx="5">
                <c:v>Galicia</c:v>
              </c:pt>
              <c:pt idx="6">
                <c:v>Ceuta</c:v>
              </c:pt>
              <c:pt idx="7">
                <c:v>Total Nacional</c:v>
              </c:pt>
              <c:pt idx="8">
                <c:v>Extremadura</c:v>
              </c:pt>
              <c:pt idx="9">
                <c:v>Asturias, Principado de</c:v>
              </c:pt>
              <c:pt idx="10">
                <c:v>Cantabria</c:v>
              </c:pt>
              <c:pt idx="11">
                <c:v>Castilla - La Mancha</c:v>
              </c:pt>
              <c:pt idx="12">
                <c:v>Comunitat Valenciana</c:v>
              </c:pt>
              <c:pt idx="13">
                <c:v>País Vasco</c:v>
              </c:pt>
              <c:pt idx="14">
                <c:v>Cataluña</c:v>
              </c:pt>
              <c:pt idx="15">
                <c:v>Madrid, Comunidad de</c:v>
              </c:pt>
              <c:pt idx="16">
                <c:v>Balears, Illes</c:v>
              </c:pt>
              <c:pt idx="17">
                <c:v>Aragón</c:v>
              </c:pt>
              <c:pt idx="18">
                <c:v>Navarra, Comunidad Foral de</c:v>
              </c:pt>
              <c:pt idx="19">
                <c:v>Rioja, La</c:v>
              </c:pt>
            </c:strLit>
          </c:cat>
          <c:val>
            <c:numLit>
              <c:formatCode>General</c:formatCode>
              <c:ptCount val="20"/>
              <c:pt idx="0">
                <c:v>1.7690850739201349</c:v>
              </c:pt>
              <c:pt idx="1">
                <c:v>1.549314964975395</c:v>
              </c:pt>
              <c:pt idx="2">
                <c:v>1.4626362191584239</c:v>
              </c:pt>
              <c:pt idx="3">
                <c:v>1.447145582720214</c:v>
              </c:pt>
              <c:pt idx="4">
                <c:v>1.420949299550756</c:v>
              </c:pt>
              <c:pt idx="5">
                <c:v>1.3023247378221301</c:v>
              </c:pt>
              <c:pt idx="6">
                <c:v>1.2657876859515591</c:v>
              </c:pt>
              <c:pt idx="7">
                <c:v>1.190420807651474</c:v>
              </c:pt>
              <c:pt idx="8">
                <c:v>1.1845348898807579</c:v>
              </c:pt>
              <c:pt idx="9">
                <c:v>1.14407507992712</c:v>
              </c:pt>
              <c:pt idx="10">
                <c:v>1.1254711780735089</c:v>
              </c:pt>
              <c:pt idx="11">
                <c:v>1.1145226282045251</c:v>
              </c:pt>
              <c:pt idx="12">
                <c:v>1.1001035920077169</c:v>
              </c:pt>
              <c:pt idx="13">
                <c:v>1.0896264037211401</c:v>
              </c:pt>
              <c:pt idx="14">
                <c:v>1.0793851526316749</c:v>
              </c:pt>
              <c:pt idx="15">
                <c:v>1.0008771081698591</c:v>
              </c:pt>
              <c:pt idx="16">
                <c:v>0.95627350634581132</c:v>
              </c:pt>
              <c:pt idx="17">
                <c:v>0.94594006048108403</c:v>
              </c:pt>
              <c:pt idx="18">
                <c:v>0.65831359194551375</c:v>
              </c:pt>
              <c:pt idx="19">
                <c:v>0.63245163837347018</c:v>
              </c:pt>
            </c:numLit>
          </c:val>
          <c:extLst>
            <c:ext xmlns:c16="http://schemas.microsoft.com/office/drawing/2014/chart" uri="{C3380CC4-5D6E-409C-BE32-E72D297353CC}">
              <c16:uniqueId val="{00000000-BA64-4C08-A8C3-6B9F7742FBD5}"/>
            </c:ext>
          </c:extLst>
        </c:ser>
        <c:dLbls>
          <c:showLegendKey val="0"/>
          <c:showVal val="0"/>
          <c:showCatName val="0"/>
          <c:showSerName val="0"/>
          <c:showPercent val="0"/>
          <c:showBubbleSize val="0"/>
        </c:dLbls>
        <c:gapWidth val="40"/>
        <c:axId val="1034155727"/>
        <c:axId val="931396495"/>
      </c:barChart>
      <c:catAx>
        <c:axId val="103415572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6495"/>
        <c:crosses val="autoZero"/>
        <c:auto val="1"/>
        <c:lblAlgn val="ctr"/>
        <c:lblOffset val="100"/>
        <c:noMultiLvlLbl val="0"/>
      </c:catAx>
      <c:valAx>
        <c:axId val="931396495"/>
        <c:scaling>
          <c:orientation val="minMax"/>
          <c:max val="1.8"/>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34155727"/>
        <c:crosses val="autoZero"/>
        <c:crossBetween val="between"/>
        <c:majorUnit val="0.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65 a 79 años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65 a 79 años sobre la población de dicha edad</c:v>
          </c:tx>
          <c:spPr>
            <a:solidFill>
              <a:srgbClr val="DECEE8"/>
            </a:solidFill>
            <a:ln w="12700">
              <a:solidFill>
                <a:srgbClr val="000000"/>
              </a:solidFill>
            </a:ln>
          </c:spPr>
          <c:invertIfNegative val="0"/>
          <c:dPt>
            <c:idx val="6"/>
            <c:invertIfNegative val="0"/>
            <c:bubble3D val="0"/>
            <c:spPr>
              <a:solidFill>
                <a:srgbClr val="5A3471"/>
              </a:solidFill>
              <a:ln w="12700">
                <a:solidFill>
                  <a:srgbClr val="000000"/>
                </a:solidFill>
              </a:ln>
            </c:spPr>
            <c:extLst>
              <c:ext xmlns:c16="http://schemas.microsoft.com/office/drawing/2014/chart" uri="{C3380CC4-5D6E-409C-BE32-E72D297353CC}">
                <c16:uniqueId val="{00000001-B298-493D-93DF-5DF623DE7859}"/>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Canarias</c:v>
              </c:pt>
              <c:pt idx="2">
                <c:v>Castilla y León</c:v>
              </c:pt>
              <c:pt idx="3">
                <c:v>Castilla - La Mancha</c:v>
              </c:pt>
              <c:pt idx="4">
                <c:v>Murcia, Región de</c:v>
              </c:pt>
              <c:pt idx="5">
                <c:v>Balears, Illes</c:v>
              </c:pt>
              <c:pt idx="6">
                <c:v>Total Nacional</c:v>
              </c:pt>
              <c:pt idx="7">
                <c:v>Comunitat Valenciana</c:v>
              </c:pt>
              <c:pt idx="8">
                <c:v>Cataluña</c:v>
              </c:pt>
              <c:pt idx="9">
                <c:v>Aragón</c:v>
              </c:pt>
              <c:pt idx="10">
                <c:v>Melilla</c:v>
              </c:pt>
              <c:pt idx="11">
                <c:v>Madrid, Comunidad de</c:v>
              </c:pt>
              <c:pt idx="12">
                <c:v>Extremadura</c:v>
              </c:pt>
              <c:pt idx="13">
                <c:v>Cantabria</c:v>
              </c:pt>
              <c:pt idx="14">
                <c:v>Asturias, Principado de</c:v>
              </c:pt>
              <c:pt idx="15">
                <c:v>País Vasco</c:v>
              </c:pt>
              <c:pt idx="16">
                <c:v>Galicia</c:v>
              </c:pt>
              <c:pt idx="17">
                <c:v>Rioja, La</c:v>
              </c:pt>
              <c:pt idx="18">
                <c:v>Ceuta</c:v>
              </c:pt>
              <c:pt idx="19">
                <c:v>Navarra, Comunidad Foral de</c:v>
              </c:pt>
            </c:strLit>
          </c:cat>
          <c:val>
            <c:numLit>
              <c:formatCode>General</c:formatCode>
              <c:ptCount val="20"/>
              <c:pt idx="0">
                <c:v>6.5213868818306571</c:v>
              </c:pt>
              <c:pt idx="1">
                <c:v>5.9932706218128731</c:v>
              </c:pt>
              <c:pt idx="2">
                <c:v>5.2678967166437314</c:v>
              </c:pt>
              <c:pt idx="3">
                <c:v>5.2124159535974943</c:v>
              </c:pt>
              <c:pt idx="4">
                <c:v>5.207419348256372</c:v>
              </c:pt>
              <c:pt idx="5">
                <c:v>4.9610793980280228</c:v>
              </c:pt>
              <c:pt idx="6">
                <c:v>4.9147954382590457</c:v>
              </c:pt>
              <c:pt idx="7">
                <c:v>4.8306389530407996</c:v>
              </c:pt>
              <c:pt idx="8">
                <c:v>4.7386271257220054</c:v>
              </c:pt>
              <c:pt idx="9">
                <c:v>4.7074919436340412</c:v>
              </c:pt>
              <c:pt idx="10">
                <c:v>4.6916734409476257</c:v>
              </c:pt>
              <c:pt idx="11">
                <c:v>4.4391745046310129</c:v>
              </c:pt>
              <c:pt idx="12">
                <c:v>4.1637223460346799</c:v>
              </c:pt>
              <c:pt idx="13">
                <c:v>4.0210872509189404</c:v>
              </c:pt>
              <c:pt idx="14">
                <c:v>3.892764056100285</c:v>
              </c:pt>
              <c:pt idx="15">
                <c:v>3.645748626245445</c:v>
              </c:pt>
              <c:pt idx="16">
                <c:v>3.61849236022652</c:v>
              </c:pt>
              <c:pt idx="17">
                <c:v>3.490073558490864</c:v>
              </c:pt>
              <c:pt idx="18">
                <c:v>3.1870250652149248</c:v>
              </c:pt>
              <c:pt idx="19">
                <c:v>2.822608957319825</c:v>
              </c:pt>
            </c:numLit>
          </c:val>
          <c:extLst>
            <c:ext xmlns:c16="http://schemas.microsoft.com/office/drawing/2014/chart" uri="{C3380CC4-5D6E-409C-BE32-E72D297353CC}">
              <c16:uniqueId val="{00000000-B298-493D-93DF-5DF623DE7859}"/>
            </c:ext>
          </c:extLst>
        </c:ser>
        <c:dLbls>
          <c:showLegendKey val="0"/>
          <c:showVal val="0"/>
          <c:showCatName val="0"/>
          <c:showSerName val="0"/>
          <c:showPercent val="0"/>
          <c:showBubbleSize val="0"/>
        </c:dLbls>
        <c:gapWidth val="40"/>
        <c:axId val="1116695535"/>
        <c:axId val="931397455"/>
      </c:barChart>
      <c:catAx>
        <c:axId val="111669553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7455"/>
        <c:crosses val="autoZero"/>
        <c:auto val="1"/>
        <c:lblAlgn val="ctr"/>
        <c:lblOffset val="100"/>
        <c:noMultiLvlLbl val="0"/>
      </c:catAx>
      <c:valAx>
        <c:axId val="931397455"/>
        <c:scaling>
          <c:orientation val="minMax"/>
          <c:max val="7"/>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695535"/>
        <c:crosses val="autoZero"/>
        <c:crossBetween val="between"/>
        <c:majorUnit val="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personas con resolución de PIA en el tramo de edad de 80 años y más sobre la población de dicha edad</a:t>
            </a:r>
          </a:p>
        </c:rich>
      </c:tx>
      <c:overlay val="0"/>
    </c:title>
    <c:autoTitleDeleted val="0"/>
    <c:plotArea>
      <c:layout/>
      <c:barChart>
        <c:barDir val="col"/>
        <c:grouping val="clustered"/>
        <c:varyColors val="0"/>
        <c:ser>
          <c:idx val="0"/>
          <c:order val="0"/>
          <c:tx>
            <c:v>Porcentaje de personas con resolución de PIA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7661-4452-9732-E83D9A48A643}"/>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Castilla - La Mancha</c:v>
              </c:pt>
              <c:pt idx="2">
                <c:v>Castilla y León</c:v>
              </c:pt>
              <c:pt idx="3">
                <c:v>Aragón</c:v>
              </c:pt>
              <c:pt idx="4">
                <c:v>Comunitat Valenciana</c:v>
              </c:pt>
              <c:pt idx="5">
                <c:v>Balears, Illes</c:v>
              </c:pt>
              <c:pt idx="6">
                <c:v>Murcia, Región de</c:v>
              </c:pt>
              <c:pt idx="7">
                <c:v>Total Nacional</c:v>
              </c:pt>
              <c:pt idx="8">
                <c:v>Canarias</c:v>
              </c:pt>
              <c:pt idx="9">
                <c:v>Madrid, Comunidad de</c:v>
              </c:pt>
              <c:pt idx="10">
                <c:v>Cataluña</c:v>
              </c:pt>
              <c:pt idx="11">
                <c:v>Melilla</c:v>
              </c:pt>
              <c:pt idx="12">
                <c:v>Rioja, La</c:v>
              </c:pt>
              <c:pt idx="13">
                <c:v>Extremadura</c:v>
              </c:pt>
              <c:pt idx="14">
                <c:v>País Vasco</c:v>
              </c:pt>
              <c:pt idx="15">
                <c:v>Cantabria</c:v>
              </c:pt>
              <c:pt idx="16">
                <c:v>Navarra, Comunidad Foral de</c:v>
              </c:pt>
              <c:pt idx="17">
                <c:v>Asturias, Principado de</c:v>
              </c:pt>
              <c:pt idx="18">
                <c:v>Galicia</c:v>
              </c:pt>
              <c:pt idx="19">
                <c:v>Ceuta</c:v>
              </c:pt>
            </c:strLit>
          </c:cat>
          <c:val>
            <c:numLit>
              <c:formatCode>General</c:formatCode>
              <c:ptCount val="20"/>
              <c:pt idx="0">
                <c:v>39.870746651435987</c:v>
              </c:pt>
              <c:pt idx="1">
                <c:v>36.0766645850061</c:v>
              </c:pt>
              <c:pt idx="2">
                <c:v>35.519287037285586</c:v>
              </c:pt>
              <c:pt idx="3">
                <c:v>32.541991464860978</c:v>
              </c:pt>
              <c:pt idx="4">
                <c:v>32.134276390173703</c:v>
              </c:pt>
              <c:pt idx="5">
                <c:v>31.847631219269751</c:v>
              </c:pt>
              <c:pt idx="6">
                <c:v>31.74575404408796</c:v>
              </c:pt>
              <c:pt idx="7">
                <c:v>31.449325520298071</c:v>
              </c:pt>
              <c:pt idx="8">
                <c:v>31.40057166190282</c:v>
              </c:pt>
              <c:pt idx="9">
                <c:v>31.138904439788679</c:v>
              </c:pt>
              <c:pt idx="10">
                <c:v>29.911797501764472</c:v>
              </c:pt>
              <c:pt idx="11">
                <c:v>28.25370675453048</c:v>
              </c:pt>
              <c:pt idx="12">
                <c:v>27.831320047097812</c:v>
              </c:pt>
              <c:pt idx="13">
                <c:v>27.567347260751241</c:v>
              </c:pt>
              <c:pt idx="14">
                <c:v>25.659280176127119</c:v>
              </c:pt>
              <c:pt idx="15">
                <c:v>24.83635328716441</c:v>
              </c:pt>
              <c:pt idx="16">
                <c:v>24.430301786080889</c:v>
              </c:pt>
              <c:pt idx="17">
                <c:v>23.999167418302921</c:v>
              </c:pt>
              <c:pt idx="18">
                <c:v>22.489163027182059</c:v>
              </c:pt>
              <c:pt idx="19">
                <c:v>18.2373140022892</c:v>
              </c:pt>
            </c:numLit>
          </c:val>
          <c:extLst>
            <c:ext xmlns:c16="http://schemas.microsoft.com/office/drawing/2014/chart" uri="{C3380CC4-5D6E-409C-BE32-E72D297353CC}">
              <c16:uniqueId val="{00000000-7661-4452-9732-E83D9A48A643}"/>
            </c:ext>
          </c:extLst>
        </c:ser>
        <c:dLbls>
          <c:showLegendKey val="0"/>
          <c:showVal val="0"/>
          <c:showCatName val="0"/>
          <c:showSerName val="0"/>
          <c:showPercent val="0"/>
          <c:showBubbleSize val="0"/>
        </c:dLbls>
        <c:gapWidth val="40"/>
        <c:axId val="1116689967"/>
        <c:axId val="931392175"/>
      </c:barChart>
      <c:catAx>
        <c:axId val="111668996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2175"/>
        <c:crosses val="autoZero"/>
        <c:auto val="1"/>
        <c:lblAlgn val="ctr"/>
        <c:lblOffset val="100"/>
        <c:noMultiLvlLbl val="0"/>
      </c:catAx>
      <c:valAx>
        <c:axId val="931392175"/>
        <c:scaling>
          <c:orientation val="minMax"/>
          <c:max val="4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6689967"/>
        <c:crosses val="autoZero"/>
        <c:crossBetween val="between"/>
        <c:majorUnit val="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Resoluciones de PIA.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6"/>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pt idx="65">
                <c:v>31/08/2026</c:v>
              </c:pt>
            </c:strLit>
          </c:cat>
          <c:val>
            <c:numLit>
              <c:formatCode>General</c:formatCode>
              <c:ptCount val="66"/>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pt idx="59">
                <c:v>31525</c:v>
              </c:pt>
              <c:pt idx="60">
                <c:v>39565</c:v>
              </c:pt>
              <c:pt idx="61">
                <c:v>32682</c:v>
              </c:pt>
              <c:pt idx="62">
                <c:v>33544</c:v>
              </c:pt>
              <c:pt idx="63">
                <c:v>35188</c:v>
              </c:pt>
              <c:pt idx="64">
                <c:v>33428</c:v>
              </c:pt>
              <c:pt idx="65">
                <c:v>29217</c:v>
              </c:pt>
            </c:numLit>
          </c:val>
          <c:smooth val="0"/>
          <c:extLst>
            <c:ext xmlns:c16="http://schemas.microsoft.com/office/drawing/2014/chart" uri="{C3380CC4-5D6E-409C-BE32-E72D297353CC}">
              <c16:uniqueId val="{00000000-6141-4C68-A28D-6772CBD6CB9D}"/>
            </c:ext>
          </c:extLst>
        </c:ser>
        <c:ser>
          <c:idx val="1"/>
          <c:order val="1"/>
          <c:tx>
            <c:v>Bajas</c:v>
          </c:tx>
          <c:spPr>
            <a:ln w="28575">
              <a:solidFill>
                <a:srgbClr val="5A3471"/>
              </a:solidFill>
            </a:ln>
          </c:spPr>
          <c:marker>
            <c:symbol val="none"/>
          </c:marker>
          <c:cat>
            <c:strLit>
              <c:ptCount val="66"/>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pt idx="65">
                <c:v>31/08/2026</c:v>
              </c:pt>
            </c:strLit>
          </c:cat>
          <c:val>
            <c:numLit>
              <c:formatCode>General</c:formatCode>
              <c:ptCount val="66"/>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pt idx="59">
                <c:v>31737</c:v>
              </c:pt>
              <c:pt idx="60">
                <c:v>19692</c:v>
              </c:pt>
              <c:pt idx="61">
                <c:v>18481</c:v>
              </c:pt>
              <c:pt idx="62">
                <c:v>18165</c:v>
              </c:pt>
              <c:pt idx="63">
                <c:v>17522</c:v>
              </c:pt>
              <c:pt idx="64">
                <c:v>18593</c:v>
              </c:pt>
              <c:pt idx="65">
                <c:v>17723</c:v>
              </c:pt>
            </c:numLit>
          </c:val>
          <c:smooth val="0"/>
          <c:extLst>
            <c:ext xmlns:c16="http://schemas.microsoft.com/office/drawing/2014/chart" uri="{C3380CC4-5D6E-409C-BE32-E72D297353CC}">
              <c16:uniqueId val="{00000001-6141-4C68-A28D-6772CBD6CB9D}"/>
            </c:ext>
          </c:extLst>
        </c:ser>
        <c:dLbls>
          <c:showLegendKey val="0"/>
          <c:showVal val="0"/>
          <c:showCatName val="0"/>
          <c:showSerName val="0"/>
          <c:showPercent val="0"/>
          <c:showBubbleSize val="0"/>
        </c:dLbls>
        <c:smooth val="0"/>
        <c:axId val="1094707343"/>
        <c:axId val="931357615"/>
      </c:lineChart>
      <c:catAx>
        <c:axId val="1094707343"/>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357615"/>
        <c:crosses val="autoZero"/>
        <c:auto val="1"/>
        <c:lblAlgn val="ctr"/>
        <c:lblOffset val="100"/>
        <c:noMultiLvlLbl val="0"/>
      </c:catAx>
      <c:valAx>
        <c:axId val="931357615"/>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09470734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Personas con resolución de PIA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Personas con resolución de PIA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228C-4654-8020-D8B5B1691C7D}"/>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228C-4654-8020-D8B5B1691C7D}"/>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228C-4654-8020-D8B5B1691C7D}"/>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228C-4654-8020-D8B5B1691C7D}"/>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228C-4654-8020-D8B5B1691C7D}"/>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228C-4654-8020-D8B5B1691C7D}"/>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228C-4654-8020-D8B5B1691C7D}"/>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228C-4654-8020-D8B5B1691C7D}"/>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3966</c:v>
              </c:pt>
              <c:pt idx="1">
                <c:v>126010</c:v>
              </c:pt>
              <c:pt idx="2">
                <c:v>61983</c:v>
              </c:pt>
              <c:pt idx="3">
                <c:v>70065</c:v>
              </c:pt>
              <c:pt idx="4">
                <c:v>77423</c:v>
              </c:pt>
              <c:pt idx="5">
                <c:v>124218</c:v>
              </c:pt>
              <c:pt idx="6">
                <c:v>351291</c:v>
              </c:pt>
              <c:pt idx="7">
                <c:v>953230</c:v>
              </c:pt>
            </c:numLit>
          </c:val>
          <c:extLst>
            <c:ext xmlns:c16="http://schemas.microsoft.com/office/drawing/2014/chart" uri="{C3380CC4-5D6E-409C-BE32-E72D297353CC}">
              <c16:uniqueId val="{00000000-228C-4654-8020-D8B5B1691C7D}"/>
            </c:ext>
          </c:extLst>
        </c:ser>
        <c:dLbls>
          <c:showLegendKey val="0"/>
          <c:showVal val="0"/>
          <c:showCatName val="0"/>
          <c:showSerName val="0"/>
          <c:showPercent val="0"/>
          <c:showBubbleSize val="0"/>
        </c:dLbls>
        <c:gapWidth val="55"/>
        <c:shape val="cylinder"/>
        <c:axId val="1034170111"/>
        <c:axId val="931376815"/>
        <c:axId val="0"/>
      </c:bar3DChart>
      <c:catAx>
        <c:axId val="103417011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76815"/>
        <c:crosses val="autoZero"/>
        <c:auto val="1"/>
        <c:lblAlgn val="ctr"/>
        <c:lblOffset val="100"/>
        <c:noMultiLvlLbl val="0"/>
      </c:catAx>
      <c:valAx>
        <c:axId val="931376815"/>
        <c:scaling>
          <c:orientation val="minMax"/>
          <c:max val="12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1034170111"/>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Resoluciones de grado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Resoluciones de grado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6CF1-4124-9DC0-A952771C7130}"/>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6CF1-4124-9DC0-A952771C7130}"/>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0.62425163416065954</c:v>
              </c:pt>
              <c:pt idx="1">
                <c:v>0.37574836583934046</c:v>
              </c:pt>
            </c:numLit>
          </c:val>
          <c:extLst>
            <c:ext xmlns:c16="http://schemas.microsoft.com/office/drawing/2014/chart" uri="{C3380CC4-5D6E-409C-BE32-E72D297353CC}">
              <c16:uniqueId val="{00000000-6CF1-4124-9DC0-A952771C7130}"/>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Mujeres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33,2%
577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2C-4908-87BD-939DE84A1271}"/>
                </c:ext>
              </c:extLst>
            </c:dLbl>
            <c:dLbl>
              <c:idx val="1"/>
              <c:tx>
                <c:rich>
                  <a:bodyPr/>
                  <a:lstStyle/>
                  <a:p>
                    <a:r>
                      <a:rPr lang="es-ES"/>
                      <a:t>29,7%
11.232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2C-4908-87BD-939DE84A1271}"/>
                </c:ext>
              </c:extLst>
            </c:dLbl>
            <c:dLbl>
              <c:idx val="2"/>
              <c:tx>
                <c:rich>
                  <a:bodyPr/>
                  <a:lstStyle/>
                  <a:p>
                    <a:r>
                      <a:rPr lang="es-ES"/>
                      <a:t>27,8%
6.464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2C-4908-87BD-939DE84A1271}"/>
                </c:ext>
              </c:extLst>
            </c:dLbl>
            <c:dLbl>
              <c:idx val="3"/>
              <c:tx>
                <c:rich>
                  <a:bodyPr/>
                  <a:lstStyle/>
                  <a:p>
                    <a:r>
                      <a:rPr lang="es-ES"/>
                      <a:t>28,5%
8.623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2C-4908-87BD-939DE84A1271}"/>
                </c:ext>
              </c:extLst>
            </c:dLbl>
            <c:dLbl>
              <c:idx val="4"/>
              <c:tx>
                <c:rich>
                  <a:bodyPr/>
                  <a:lstStyle/>
                  <a:p>
                    <a:r>
                      <a:rPr lang="es-ES"/>
                      <a:t>23,7%
8.634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2C-4908-87BD-939DE84A1271}"/>
                </c:ext>
              </c:extLst>
            </c:dLbl>
            <c:dLbl>
              <c:idx val="5"/>
              <c:tx>
                <c:rich>
                  <a:bodyPr/>
                  <a:lstStyle/>
                  <a:p>
                    <a:r>
                      <a:rPr lang="es-ES"/>
                      <a:t>20,1%
12.336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2C-4908-87BD-939DE84A1271}"/>
                </c:ext>
              </c:extLst>
            </c:dLbl>
            <c:dLbl>
              <c:idx val="6"/>
              <c:tx>
                <c:rich>
                  <a:bodyPr/>
                  <a:lstStyle/>
                  <a:p>
                    <a:r>
                      <a:rPr lang="es-ES"/>
                      <a:t>19,8%
42.418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2C-4908-87BD-939DE84A1271}"/>
                </c:ext>
              </c:extLst>
            </c:dLbl>
            <c:dLbl>
              <c:idx val="7"/>
              <c:tx>
                <c:rich>
                  <a:bodyPr/>
                  <a:lstStyle/>
                  <a:p>
                    <a:r>
                      <a:rPr lang="es-ES"/>
                      <a:t>28,8%
200.958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2C-4908-87BD-939DE84A1271}"/>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577</c:v>
              </c:pt>
              <c:pt idx="1">
                <c:v>11232</c:v>
              </c:pt>
              <c:pt idx="2">
                <c:v>6464</c:v>
              </c:pt>
              <c:pt idx="3">
                <c:v>8623</c:v>
              </c:pt>
              <c:pt idx="4">
                <c:v>8634</c:v>
              </c:pt>
              <c:pt idx="5">
                <c:v>12336</c:v>
              </c:pt>
              <c:pt idx="6">
                <c:v>42418</c:v>
              </c:pt>
              <c:pt idx="7">
                <c:v>200958</c:v>
              </c:pt>
            </c:numLit>
          </c:val>
          <c:extLst>
            <c:ext xmlns:c16="http://schemas.microsoft.com/office/drawing/2014/chart" uri="{C3380CC4-5D6E-409C-BE32-E72D297353CC}">
              <c16:uniqueId val="{00000000-882C-4908-87BD-939DE84A1271}"/>
            </c:ext>
          </c:extLst>
        </c:ser>
        <c:ser>
          <c:idx val="1"/>
          <c:order val="1"/>
          <c:tx>
            <c:v>Grado II</c:v>
          </c:tx>
          <c:spPr>
            <a:solidFill>
              <a:srgbClr val="8E63A9"/>
            </a:solidFill>
            <a:ln w="9525">
              <a:solidFill>
                <a:srgbClr val="000000"/>
              </a:solidFill>
            </a:ln>
          </c:spPr>
          <c:invertIfNegative val="0"/>
          <c:dLbls>
            <c:dLbl>
              <c:idx val="0"/>
              <c:tx>
                <c:rich>
                  <a:bodyPr/>
                  <a:lstStyle/>
                  <a:p>
                    <a:r>
                      <a:rPr lang="es-ES"/>
                      <a:t>48,4%
841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2C-4908-87BD-939DE84A1271}"/>
                </c:ext>
              </c:extLst>
            </c:dLbl>
            <c:dLbl>
              <c:idx val="1"/>
              <c:tx>
                <c:rich>
                  <a:bodyPr/>
                  <a:lstStyle/>
                  <a:p>
                    <a:r>
                      <a:rPr lang="es-ES"/>
                      <a:t>38,4%
14.529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2C-4908-87BD-939DE84A1271}"/>
                </c:ext>
              </c:extLst>
            </c:dLbl>
            <c:dLbl>
              <c:idx val="2"/>
              <c:tx>
                <c:rich>
                  <a:bodyPr/>
                  <a:lstStyle/>
                  <a:p>
                    <a:r>
                      <a:rPr lang="es-ES"/>
                      <a:t>36,8%
8.550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82C-4908-87BD-939DE84A1271}"/>
                </c:ext>
              </c:extLst>
            </c:dLbl>
            <c:dLbl>
              <c:idx val="3"/>
              <c:tx>
                <c:rich>
                  <a:bodyPr/>
                  <a:lstStyle/>
                  <a:p>
                    <a:r>
                      <a:rPr lang="es-ES"/>
                      <a:t>38,2%
11.544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82C-4908-87BD-939DE84A1271}"/>
                </c:ext>
              </c:extLst>
            </c:dLbl>
            <c:dLbl>
              <c:idx val="4"/>
              <c:tx>
                <c:rich>
                  <a:bodyPr/>
                  <a:lstStyle/>
                  <a:p>
                    <a:r>
                      <a:rPr lang="es-ES"/>
                      <a:t>36,9%
13.472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82C-4908-87BD-939DE84A1271}"/>
                </c:ext>
              </c:extLst>
            </c:dLbl>
            <c:dLbl>
              <c:idx val="5"/>
              <c:tx>
                <c:rich>
                  <a:bodyPr/>
                  <a:lstStyle/>
                  <a:p>
                    <a:r>
                      <a:rPr lang="es-ES"/>
                      <a:t>37,3%
22.918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82C-4908-87BD-939DE84A1271}"/>
                </c:ext>
              </c:extLst>
            </c:dLbl>
            <c:dLbl>
              <c:idx val="6"/>
              <c:tx>
                <c:rich>
                  <a:bodyPr/>
                  <a:lstStyle/>
                  <a:p>
                    <a:r>
                      <a:rPr lang="es-ES"/>
                      <a:t>34,9%
74.854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82C-4908-87BD-939DE84A1271}"/>
                </c:ext>
              </c:extLst>
            </c:dLbl>
            <c:dLbl>
              <c:idx val="7"/>
              <c:tx>
                <c:rich>
                  <a:bodyPr/>
                  <a:lstStyle/>
                  <a:p>
                    <a:r>
                      <a:rPr lang="es-ES"/>
                      <a:t>37,3%
260.337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82C-4908-87BD-939DE84A1271}"/>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841</c:v>
              </c:pt>
              <c:pt idx="1">
                <c:v>14529</c:v>
              </c:pt>
              <c:pt idx="2">
                <c:v>8550</c:v>
              </c:pt>
              <c:pt idx="3">
                <c:v>11544</c:v>
              </c:pt>
              <c:pt idx="4">
                <c:v>13472</c:v>
              </c:pt>
              <c:pt idx="5">
                <c:v>22918</c:v>
              </c:pt>
              <c:pt idx="6">
                <c:v>74854</c:v>
              </c:pt>
              <c:pt idx="7">
                <c:v>260337</c:v>
              </c:pt>
            </c:numLit>
          </c:val>
          <c:extLst>
            <c:ext xmlns:c16="http://schemas.microsoft.com/office/drawing/2014/chart" uri="{C3380CC4-5D6E-409C-BE32-E72D297353CC}">
              <c16:uniqueId val="{00000009-882C-4908-87BD-939DE84A1271}"/>
            </c:ext>
          </c:extLst>
        </c:ser>
        <c:ser>
          <c:idx val="2"/>
          <c:order val="2"/>
          <c:tx>
            <c:v>Grado I</c:v>
          </c:tx>
          <c:spPr>
            <a:solidFill>
              <a:srgbClr val="DECEE8"/>
            </a:solidFill>
            <a:ln w="9525">
              <a:solidFill>
                <a:srgbClr val="000000"/>
              </a:solidFill>
            </a:ln>
          </c:spPr>
          <c:invertIfNegative val="0"/>
          <c:dLbls>
            <c:dLbl>
              <c:idx val="0"/>
              <c:tx>
                <c:rich>
                  <a:bodyPr/>
                  <a:lstStyle/>
                  <a:p>
                    <a:r>
                      <a:rPr lang="es-ES"/>
                      <a:t>18,3%
318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82C-4908-87BD-939DE84A1271}"/>
                </c:ext>
              </c:extLst>
            </c:dLbl>
            <c:dLbl>
              <c:idx val="1"/>
              <c:tx>
                <c:rich>
                  <a:bodyPr/>
                  <a:lstStyle/>
                  <a:p>
                    <a:r>
                      <a:rPr lang="es-ES"/>
                      <a:t>31,9%
12.058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82C-4908-87BD-939DE84A1271}"/>
                </c:ext>
              </c:extLst>
            </c:dLbl>
            <c:dLbl>
              <c:idx val="2"/>
              <c:tx>
                <c:rich>
                  <a:bodyPr/>
                  <a:lstStyle/>
                  <a:p>
                    <a:r>
                      <a:rPr lang="es-ES"/>
                      <a:t>35,4%
8.229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82C-4908-87BD-939DE84A1271}"/>
                </c:ext>
              </c:extLst>
            </c:dLbl>
            <c:dLbl>
              <c:idx val="3"/>
              <c:tx>
                <c:rich>
                  <a:bodyPr/>
                  <a:lstStyle/>
                  <a:p>
                    <a:r>
                      <a:rPr lang="es-ES"/>
                      <a:t>33,3%
10.050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82C-4908-87BD-939DE84A1271}"/>
                </c:ext>
              </c:extLst>
            </c:dLbl>
            <c:dLbl>
              <c:idx val="4"/>
              <c:tx>
                <c:rich>
                  <a:bodyPr/>
                  <a:lstStyle/>
                  <a:p>
                    <a:r>
                      <a:rPr lang="es-ES"/>
                      <a:t>39,4%
14.358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82C-4908-87BD-939DE84A1271}"/>
                </c:ext>
              </c:extLst>
            </c:dLbl>
            <c:dLbl>
              <c:idx val="5"/>
              <c:tx>
                <c:rich>
                  <a:bodyPr/>
                  <a:lstStyle/>
                  <a:p>
                    <a:r>
                      <a:rPr lang="es-ES"/>
                      <a:t>42,6%
26.132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82C-4908-87BD-939DE84A1271}"/>
                </c:ext>
              </c:extLst>
            </c:dLbl>
            <c:dLbl>
              <c:idx val="6"/>
              <c:tx>
                <c:rich>
                  <a:bodyPr/>
                  <a:lstStyle/>
                  <a:p>
                    <a:r>
                      <a:rPr lang="es-ES"/>
                      <a:t>45,3%
97.099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82C-4908-87BD-939DE84A1271}"/>
                </c:ext>
              </c:extLst>
            </c:dLbl>
            <c:dLbl>
              <c:idx val="7"/>
              <c:tx>
                <c:rich>
                  <a:bodyPr/>
                  <a:lstStyle/>
                  <a:p>
                    <a:r>
                      <a:rPr lang="es-ES"/>
                      <a:t>34,0%
237.262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82C-4908-87BD-939DE84A1271}"/>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318</c:v>
              </c:pt>
              <c:pt idx="1">
                <c:v>12058</c:v>
              </c:pt>
              <c:pt idx="2">
                <c:v>8229</c:v>
              </c:pt>
              <c:pt idx="3">
                <c:v>10050</c:v>
              </c:pt>
              <c:pt idx="4">
                <c:v>14358</c:v>
              </c:pt>
              <c:pt idx="5">
                <c:v>26132</c:v>
              </c:pt>
              <c:pt idx="6">
                <c:v>97099</c:v>
              </c:pt>
              <c:pt idx="7">
                <c:v>237262</c:v>
              </c:pt>
            </c:numLit>
          </c:val>
          <c:extLst>
            <c:ext xmlns:c16="http://schemas.microsoft.com/office/drawing/2014/chart" uri="{C3380CC4-5D6E-409C-BE32-E72D297353CC}">
              <c16:uniqueId val="{00000012-882C-4908-87BD-939DE84A1271}"/>
            </c:ext>
          </c:extLst>
        </c:ser>
        <c:dLbls>
          <c:showLegendKey val="0"/>
          <c:showVal val="0"/>
          <c:showCatName val="0"/>
          <c:showSerName val="0"/>
          <c:showPercent val="0"/>
          <c:showBubbleSize val="0"/>
        </c:dLbls>
        <c:gapWidth val="40"/>
        <c:overlap val="100"/>
        <c:axId val="965182719"/>
        <c:axId val="931392655"/>
      </c:barChart>
      <c:catAx>
        <c:axId val="965182719"/>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2655"/>
        <c:crosses val="autoZero"/>
        <c:auto val="1"/>
        <c:lblAlgn val="ctr"/>
        <c:lblOffset val="100"/>
        <c:noMultiLvlLbl val="0"/>
      </c:catAx>
      <c:valAx>
        <c:axId val="93139265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965182719"/>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Distribución por Grado de dependencia de cada tramo de edad. Hombres</a:t>
            </a:r>
          </a:p>
        </c:rich>
      </c:tx>
      <c:overlay val="0"/>
    </c:title>
    <c:autoTitleDeleted val="0"/>
    <c:plotArea>
      <c:layout/>
      <c:barChart>
        <c:barDir val="col"/>
        <c:grouping val="percentStacked"/>
        <c:varyColors val="0"/>
        <c:ser>
          <c:idx val="0"/>
          <c:order val="0"/>
          <c:tx>
            <c:v>Grado III</c:v>
          </c:tx>
          <c:spPr>
            <a:solidFill>
              <a:srgbClr val="5A3471"/>
            </a:solidFill>
            <a:ln w="9525">
              <a:solidFill>
                <a:srgbClr val="000000"/>
              </a:solidFill>
            </a:ln>
          </c:spPr>
          <c:invertIfNegative val="0"/>
          <c:dLbls>
            <c:dLbl>
              <c:idx val="0"/>
              <c:tx>
                <c:rich>
                  <a:bodyPr/>
                  <a:lstStyle/>
                  <a:p>
                    <a:r>
                      <a:rPr lang="es-ES"/>
                      <a:t>33,7%
751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8A-4032-9166-60C4F56477C4}"/>
                </c:ext>
              </c:extLst>
            </c:dLbl>
            <c:dLbl>
              <c:idx val="1"/>
              <c:tx>
                <c:rich>
                  <a:bodyPr/>
                  <a:lstStyle/>
                  <a:p>
                    <a:r>
                      <a:rPr lang="es-ES"/>
                      <a:t>28,1%
24.748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8A-4032-9166-60C4F56477C4}"/>
                </c:ext>
              </c:extLst>
            </c:dLbl>
            <c:dLbl>
              <c:idx val="2"/>
              <c:tx>
                <c:rich>
                  <a:bodyPr/>
                  <a:lstStyle/>
                  <a:p>
                    <a:r>
                      <a:rPr lang="es-ES"/>
                      <a:t>27,2%
10.545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8A-4032-9166-60C4F56477C4}"/>
                </c:ext>
              </c:extLst>
            </c:dLbl>
            <c:dLbl>
              <c:idx val="3"/>
              <c:tx>
                <c:rich>
                  <a:bodyPr/>
                  <a:lstStyle/>
                  <a:p>
                    <a:r>
                      <a:rPr lang="es-ES"/>
                      <a:t>26,9%
10.737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8A-4032-9166-60C4F56477C4}"/>
                </c:ext>
              </c:extLst>
            </c:dLbl>
            <c:dLbl>
              <c:idx val="4"/>
              <c:tx>
                <c:rich>
                  <a:bodyPr/>
                  <a:lstStyle/>
                  <a:p>
                    <a:r>
                      <a:rPr lang="es-ES"/>
                      <a:t>23,7%
9.719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8A-4032-9166-60C4F56477C4}"/>
                </c:ext>
              </c:extLst>
            </c:dLbl>
            <c:dLbl>
              <c:idx val="5"/>
              <c:tx>
                <c:rich>
                  <a:bodyPr/>
                  <a:lstStyle/>
                  <a:p>
                    <a:r>
                      <a:rPr lang="es-ES"/>
                      <a:t>21,6%
13.602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8A-4032-9166-60C4F56477C4}"/>
                </c:ext>
              </c:extLst>
            </c:dLbl>
            <c:dLbl>
              <c:idx val="6"/>
              <c:tx>
                <c:rich>
                  <a:bodyPr/>
                  <a:lstStyle/>
                  <a:p>
                    <a:r>
                      <a:rPr lang="es-ES"/>
                      <a:t>23,6%
32.359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8A-4032-9166-60C4F56477C4}"/>
                </c:ext>
              </c:extLst>
            </c:dLbl>
            <c:dLbl>
              <c:idx val="7"/>
              <c:tx>
                <c:rich>
                  <a:bodyPr/>
                  <a:lstStyle/>
                  <a:p>
                    <a:r>
                      <a:rPr lang="es-ES"/>
                      <a:t>26,1%
66.388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8A-4032-9166-60C4F56477C4}"/>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751</c:v>
              </c:pt>
              <c:pt idx="1">
                <c:v>24748</c:v>
              </c:pt>
              <c:pt idx="2">
                <c:v>10545</c:v>
              </c:pt>
              <c:pt idx="3">
                <c:v>10737</c:v>
              </c:pt>
              <c:pt idx="4">
                <c:v>9719</c:v>
              </c:pt>
              <c:pt idx="5">
                <c:v>13602</c:v>
              </c:pt>
              <c:pt idx="6">
                <c:v>32359</c:v>
              </c:pt>
              <c:pt idx="7">
                <c:v>66388</c:v>
              </c:pt>
            </c:numLit>
          </c:val>
          <c:extLst>
            <c:ext xmlns:c16="http://schemas.microsoft.com/office/drawing/2014/chart" uri="{C3380CC4-5D6E-409C-BE32-E72D297353CC}">
              <c16:uniqueId val="{00000000-8D8A-4032-9166-60C4F56477C4}"/>
            </c:ext>
          </c:extLst>
        </c:ser>
        <c:ser>
          <c:idx val="1"/>
          <c:order val="1"/>
          <c:tx>
            <c:v>Grado II</c:v>
          </c:tx>
          <c:spPr>
            <a:solidFill>
              <a:srgbClr val="8E63A9"/>
            </a:solidFill>
            <a:ln w="9525">
              <a:solidFill>
                <a:srgbClr val="000000"/>
              </a:solidFill>
            </a:ln>
          </c:spPr>
          <c:invertIfNegative val="0"/>
          <c:dLbls>
            <c:dLbl>
              <c:idx val="0"/>
              <c:tx>
                <c:rich>
                  <a:bodyPr/>
                  <a:lstStyle/>
                  <a:p>
                    <a:r>
                      <a:rPr lang="es-ES"/>
                      <a:t>45,2%
1.008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8A-4032-9166-60C4F56477C4}"/>
                </c:ext>
              </c:extLst>
            </c:dLbl>
            <c:dLbl>
              <c:idx val="1"/>
              <c:tx>
                <c:rich>
                  <a:bodyPr/>
                  <a:lstStyle/>
                  <a:p>
                    <a:r>
                      <a:rPr lang="es-ES"/>
                      <a:t>41,0%
36.178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8A-4032-9166-60C4F56477C4}"/>
                </c:ext>
              </c:extLst>
            </c:dLbl>
            <c:dLbl>
              <c:idx val="2"/>
              <c:tx>
                <c:rich>
                  <a:bodyPr/>
                  <a:lstStyle/>
                  <a:p>
                    <a:r>
                      <a:rPr lang="es-ES"/>
                      <a:t>36,1%
13.968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8A-4032-9166-60C4F56477C4}"/>
                </c:ext>
              </c:extLst>
            </c:dLbl>
            <c:dLbl>
              <c:idx val="3"/>
              <c:tx>
                <c:rich>
                  <a:bodyPr/>
                  <a:lstStyle/>
                  <a:p>
                    <a:r>
                      <a:rPr lang="es-ES"/>
                      <a:t>37,9%
15.093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8A-4032-9166-60C4F56477C4}"/>
                </c:ext>
              </c:extLst>
            </c:dLbl>
            <c:dLbl>
              <c:idx val="4"/>
              <c:tx>
                <c:rich>
                  <a:bodyPr/>
                  <a:lstStyle/>
                  <a:p>
                    <a:r>
                      <a:rPr lang="es-ES"/>
                      <a:t>38,0%
15.552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8A-4032-9166-60C4F56477C4}"/>
                </c:ext>
              </c:extLst>
            </c:dLbl>
            <c:dLbl>
              <c:idx val="5"/>
              <c:tx>
                <c:rich>
                  <a:bodyPr/>
                  <a:lstStyle/>
                  <a:p>
                    <a:r>
                      <a:rPr lang="es-ES"/>
                      <a:t>38,7%
24.292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8A-4032-9166-60C4F56477C4}"/>
                </c:ext>
              </c:extLst>
            </c:dLbl>
            <c:dLbl>
              <c:idx val="6"/>
              <c:tx>
                <c:rich>
                  <a:bodyPr/>
                  <a:lstStyle/>
                  <a:p>
                    <a:r>
                      <a:rPr lang="es-ES"/>
                      <a:t>37,9%
51.902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8A-4032-9166-60C4F56477C4}"/>
                </c:ext>
              </c:extLst>
            </c:dLbl>
            <c:dLbl>
              <c:idx val="7"/>
              <c:tx>
                <c:rich>
                  <a:bodyPr/>
                  <a:lstStyle/>
                  <a:p>
                    <a:r>
                      <a:rPr lang="es-ES"/>
                      <a:t>36,6%
93.136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8A-4032-9166-60C4F56477C4}"/>
                </c:ext>
              </c:extLst>
            </c:dLbl>
            <c:spPr>
              <a:noFill/>
              <a:ln>
                <a:noFill/>
              </a:ln>
              <a:effectLst/>
            </c:spPr>
            <c:txPr>
              <a:bodyPr wrap="square" lIns="38100" tIns="19050" rIns="38100" bIns="19050" anchor="ctr">
                <a:spAutoFit/>
              </a:bodyPr>
              <a:lstStyle/>
              <a:p>
                <a:pPr>
                  <a:defRPr sz="900" b="1">
                    <a:solidFill>
                      <a:srgbClr val="FFFFFF"/>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1008</c:v>
              </c:pt>
              <c:pt idx="1">
                <c:v>36178</c:v>
              </c:pt>
              <c:pt idx="2">
                <c:v>13968</c:v>
              </c:pt>
              <c:pt idx="3">
                <c:v>15093</c:v>
              </c:pt>
              <c:pt idx="4">
                <c:v>15552</c:v>
              </c:pt>
              <c:pt idx="5">
                <c:v>24292</c:v>
              </c:pt>
              <c:pt idx="6">
                <c:v>51902</c:v>
              </c:pt>
              <c:pt idx="7">
                <c:v>93136</c:v>
              </c:pt>
            </c:numLit>
          </c:val>
          <c:extLst>
            <c:ext xmlns:c16="http://schemas.microsoft.com/office/drawing/2014/chart" uri="{C3380CC4-5D6E-409C-BE32-E72D297353CC}">
              <c16:uniqueId val="{00000009-8D8A-4032-9166-60C4F56477C4}"/>
            </c:ext>
          </c:extLst>
        </c:ser>
        <c:ser>
          <c:idx val="2"/>
          <c:order val="2"/>
          <c:tx>
            <c:v>Grado I</c:v>
          </c:tx>
          <c:spPr>
            <a:solidFill>
              <a:srgbClr val="DECEE8"/>
            </a:solidFill>
            <a:ln w="9525">
              <a:solidFill>
                <a:srgbClr val="000000"/>
              </a:solidFill>
            </a:ln>
          </c:spPr>
          <c:invertIfNegative val="0"/>
          <c:dLbls>
            <c:dLbl>
              <c:idx val="0"/>
              <c:tx>
                <c:rich>
                  <a:bodyPr/>
                  <a:lstStyle/>
                  <a:p>
                    <a:r>
                      <a:rPr lang="es-ES"/>
                      <a:t>21,1%
471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D8A-4032-9166-60C4F56477C4}"/>
                </c:ext>
              </c:extLst>
            </c:dLbl>
            <c:dLbl>
              <c:idx val="1"/>
              <c:tx>
                <c:rich>
                  <a:bodyPr/>
                  <a:lstStyle/>
                  <a:p>
                    <a:r>
                      <a:rPr lang="es-ES"/>
                      <a:t>30,9%
27.265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D8A-4032-9166-60C4F56477C4}"/>
                </c:ext>
              </c:extLst>
            </c:dLbl>
            <c:dLbl>
              <c:idx val="2"/>
              <c:tx>
                <c:rich>
                  <a:bodyPr/>
                  <a:lstStyle/>
                  <a:p>
                    <a:r>
                      <a:rPr lang="es-ES"/>
                      <a:t>36,7%
14.227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D8A-4032-9166-60C4F56477C4}"/>
                </c:ext>
              </c:extLst>
            </c:dLbl>
            <c:dLbl>
              <c:idx val="3"/>
              <c:tx>
                <c:rich>
                  <a:bodyPr/>
                  <a:lstStyle/>
                  <a:p>
                    <a:r>
                      <a:rPr lang="es-ES"/>
                      <a:t>35,2%
14.018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D8A-4032-9166-60C4F56477C4}"/>
                </c:ext>
              </c:extLst>
            </c:dLbl>
            <c:dLbl>
              <c:idx val="4"/>
              <c:tx>
                <c:rich>
                  <a:bodyPr/>
                  <a:lstStyle/>
                  <a:p>
                    <a:r>
                      <a:rPr lang="es-ES"/>
                      <a:t>38,3%
15.688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D8A-4032-9166-60C4F56477C4}"/>
                </c:ext>
              </c:extLst>
            </c:dLbl>
            <c:dLbl>
              <c:idx val="5"/>
              <c:tx>
                <c:rich>
                  <a:bodyPr/>
                  <a:lstStyle/>
                  <a:p>
                    <a:r>
                      <a:rPr lang="es-ES"/>
                      <a:t>39,7%
24.938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D8A-4032-9166-60C4F56477C4}"/>
                </c:ext>
              </c:extLst>
            </c:dLbl>
            <c:dLbl>
              <c:idx val="6"/>
              <c:tx>
                <c:rich>
                  <a:bodyPr/>
                  <a:lstStyle/>
                  <a:p>
                    <a:r>
                      <a:rPr lang="es-ES"/>
                      <a:t>38,5%
52.659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D8A-4032-9166-60C4F56477C4}"/>
                </c:ext>
              </c:extLst>
            </c:dLbl>
            <c:dLbl>
              <c:idx val="7"/>
              <c:tx>
                <c:rich>
                  <a:bodyPr/>
                  <a:lstStyle/>
                  <a:p>
                    <a:r>
                      <a:rPr lang="es-ES"/>
                      <a:t>37,4%
95.149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D8A-4032-9166-60C4F56477C4}"/>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471</c:v>
              </c:pt>
              <c:pt idx="1">
                <c:v>27265</c:v>
              </c:pt>
              <c:pt idx="2">
                <c:v>14227</c:v>
              </c:pt>
              <c:pt idx="3">
                <c:v>14018</c:v>
              </c:pt>
              <c:pt idx="4">
                <c:v>15688</c:v>
              </c:pt>
              <c:pt idx="5">
                <c:v>24938</c:v>
              </c:pt>
              <c:pt idx="6">
                <c:v>52659</c:v>
              </c:pt>
              <c:pt idx="7">
                <c:v>95149</c:v>
              </c:pt>
            </c:numLit>
          </c:val>
          <c:extLst>
            <c:ext xmlns:c16="http://schemas.microsoft.com/office/drawing/2014/chart" uri="{C3380CC4-5D6E-409C-BE32-E72D297353CC}">
              <c16:uniqueId val="{00000012-8D8A-4032-9166-60C4F56477C4}"/>
            </c:ext>
          </c:extLst>
        </c:ser>
        <c:dLbls>
          <c:showLegendKey val="0"/>
          <c:showVal val="0"/>
          <c:showCatName val="0"/>
          <c:showSerName val="0"/>
          <c:showPercent val="0"/>
          <c:showBubbleSize val="0"/>
        </c:dLbls>
        <c:gapWidth val="40"/>
        <c:overlap val="100"/>
        <c:axId val="965186431"/>
        <c:axId val="931390255"/>
      </c:barChart>
      <c:catAx>
        <c:axId val="96518643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0255"/>
        <c:crosses val="autoZero"/>
        <c:auto val="1"/>
        <c:lblAlgn val="ctr"/>
        <c:lblOffset val="100"/>
        <c:noMultiLvlLbl val="0"/>
      </c:catAx>
      <c:valAx>
        <c:axId val="93139025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96518643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Parentesco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Parentesco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C79D-49D8-B44E-1712A61F65B6}"/>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C79D-49D8-B44E-1712A61F65B6}"/>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C79D-49D8-B44E-1712A61F65B6}"/>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C79D-49D8-B44E-1712A61F65B6}"/>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C79D-49D8-B44E-1712A61F65B6}"/>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C79D-49D8-B44E-1712A61F65B6}"/>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C79D-49D8-B44E-1712A61F65B6}"/>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C79D-49D8-B44E-1712A61F65B6}"/>
              </c:ext>
            </c:extLst>
          </c:dPt>
          <c:dPt>
            <c:idx val="8"/>
            <c:invertIfNegative val="0"/>
            <c:bubble3D val="0"/>
            <c:spPr>
              <a:solidFill>
                <a:srgbClr val="DECEE8"/>
              </a:solidFill>
              <a:ln w="9525">
                <a:solidFill>
                  <a:srgbClr val="000000"/>
                </a:solidFill>
              </a:ln>
            </c:spPr>
            <c:extLst>
              <c:ext xmlns:c16="http://schemas.microsoft.com/office/drawing/2014/chart" uri="{C3380CC4-5D6E-409C-BE32-E72D297353CC}">
                <c16:uniqueId val="{00000009-C79D-49D8-B44E-1712A61F65B6}"/>
              </c:ext>
            </c:extLst>
          </c:dPt>
          <c:dLbls>
            <c:dLbl>
              <c:idx val="0"/>
              <c:tx>
                <c:rich>
                  <a:bodyPr/>
                  <a:lstStyle/>
                  <a:p>
                    <a:r>
                      <a:rPr lang="en-US"/>
                      <a:t>36,59%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9D-49D8-B44E-1712A61F65B6}"/>
                </c:ext>
              </c:extLst>
            </c:dLbl>
            <c:dLbl>
              <c:idx val="1"/>
              <c:tx>
                <c:rich>
                  <a:bodyPr/>
                  <a:lstStyle/>
                  <a:p>
                    <a:r>
                      <a:rPr lang="en-US"/>
                      <a:t>22,45%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9D-49D8-B44E-1712A61F65B6}"/>
                </c:ext>
              </c:extLst>
            </c:dLbl>
            <c:dLbl>
              <c:idx val="2"/>
              <c:tx>
                <c:rich>
                  <a:bodyPr/>
                  <a:lstStyle/>
                  <a:p>
                    <a:r>
                      <a:rPr lang="en-US"/>
                      <a:t>20,33%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9D-49D8-B44E-1712A61F65B6}"/>
                </c:ext>
              </c:extLst>
            </c:dLbl>
            <c:dLbl>
              <c:idx val="3"/>
              <c:tx>
                <c:rich>
                  <a:bodyPr/>
                  <a:lstStyle/>
                  <a:p>
                    <a:r>
                      <a:rPr lang="en-US"/>
                      <a:t>4,17%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9D-49D8-B44E-1712A61F65B6}"/>
                </c:ext>
              </c:extLst>
            </c:dLbl>
            <c:dLbl>
              <c:idx val="4"/>
              <c:tx>
                <c:rich>
                  <a:bodyPr/>
                  <a:lstStyle/>
                  <a:p>
                    <a:r>
                      <a:rPr lang="en-US"/>
                      <a:t>3,22%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9D-49D8-B44E-1712A61F65B6}"/>
                </c:ext>
              </c:extLst>
            </c:dLbl>
            <c:dLbl>
              <c:idx val="5"/>
              <c:tx>
                <c:rich>
                  <a:bodyPr/>
                  <a:lstStyle/>
                  <a:p>
                    <a:r>
                      <a:rPr lang="en-US"/>
                      <a:t>1,65%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9D-49D8-B44E-1712A61F65B6}"/>
                </c:ext>
              </c:extLst>
            </c:dLbl>
            <c:dLbl>
              <c:idx val="6"/>
              <c:tx>
                <c:rich>
                  <a:bodyPr/>
                  <a:lstStyle/>
                  <a:p>
                    <a:r>
                      <a:rPr lang="en-US"/>
                      <a:t>1,77%</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9D-49D8-B44E-1712A61F65B6}"/>
                </c:ext>
              </c:extLst>
            </c:dLbl>
            <c:dLbl>
              <c:idx val="7"/>
              <c:tx>
                <c:rich>
                  <a:bodyPr/>
                  <a:lstStyle/>
                  <a:p>
                    <a:r>
                      <a:rPr lang="en-US"/>
                      <a:t>1,12%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9D-49D8-B44E-1712A61F65B6}"/>
                </c:ext>
              </c:extLst>
            </c:dLbl>
            <c:dLbl>
              <c:idx val="8"/>
              <c:tx>
                <c:rich>
                  <a:bodyPr/>
                  <a:lstStyle/>
                  <a:p>
                    <a:r>
                      <a:rPr lang="en-US"/>
                      <a:t>8,71%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9D-49D8-B44E-1712A61F65B6}"/>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9"/>
              <c:pt idx="0">
                <c:v>Hijo/a</c:v>
              </c:pt>
              <c:pt idx="1">
                <c:v>Madre</c:v>
              </c:pt>
              <c:pt idx="2">
                <c:v>Cónyuge</c:v>
              </c:pt>
              <c:pt idx="3">
                <c:v>Hermano/a</c:v>
              </c:pt>
              <c:pt idx="4">
                <c:v>Padre</c:v>
              </c:pt>
              <c:pt idx="5">
                <c:v>Yerno/Nuera</c:v>
              </c:pt>
              <c:pt idx="6">
                <c:v>Nieto/a</c:v>
              </c:pt>
              <c:pt idx="7">
                <c:v>Compañero/a</c:v>
              </c:pt>
              <c:pt idx="8">
                <c:v>Otros</c:v>
              </c:pt>
            </c:strLit>
          </c:cat>
          <c:val>
            <c:numLit>
              <c:formatCode>General</c:formatCode>
              <c:ptCount val="9"/>
              <c:pt idx="0">
                <c:v>36.590000000000003</c:v>
              </c:pt>
              <c:pt idx="1">
                <c:v>22.45</c:v>
              </c:pt>
              <c:pt idx="2">
                <c:v>20.329999999999998</c:v>
              </c:pt>
              <c:pt idx="3">
                <c:v>4.17</c:v>
              </c:pt>
              <c:pt idx="4">
                <c:v>3.22</c:v>
              </c:pt>
              <c:pt idx="5">
                <c:v>1.65</c:v>
              </c:pt>
              <c:pt idx="6">
                <c:v>1.77</c:v>
              </c:pt>
              <c:pt idx="7">
                <c:v>1.1200000000000001</c:v>
              </c:pt>
              <c:pt idx="8">
                <c:v>8.7100000000000009</c:v>
              </c:pt>
            </c:numLit>
          </c:val>
          <c:extLst>
            <c:ext xmlns:c16="http://schemas.microsoft.com/office/drawing/2014/chart" uri="{C3380CC4-5D6E-409C-BE32-E72D297353CC}">
              <c16:uniqueId val="{00000000-C79D-49D8-B44E-1712A61F65B6}"/>
            </c:ext>
          </c:extLst>
        </c:ser>
        <c:dLbls>
          <c:showLegendKey val="0"/>
          <c:showVal val="0"/>
          <c:showCatName val="0"/>
          <c:showSerName val="0"/>
          <c:showPercent val="0"/>
          <c:showBubbleSize val="0"/>
        </c:dLbls>
        <c:gapWidth val="55"/>
        <c:shape val="cylinder"/>
        <c:axId val="965191999"/>
        <c:axId val="931393135"/>
        <c:axId val="0"/>
      </c:bar3DChart>
      <c:catAx>
        <c:axId val="965191999"/>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3135"/>
        <c:crosses val="autoZero"/>
        <c:auto val="1"/>
        <c:lblAlgn val="ctr"/>
        <c:lblOffset val="100"/>
        <c:noMultiLvlLbl val="0"/>
      </c:catAx>
      <c:valAx>
        <c:axId val="931393135"/>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965191999"/>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Edad del cuidador (%)</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Edad del cuidador (%)</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3ADD-4A91-9D8E-BB4A238DE406}"/>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3ADD-4A91-9D8E-BB4A238DE406}"/>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3ADD-4A91-9D8E-BB4A238DE406}"/>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3ADD-4A91-9D8E-BB4A238DE406}"/>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3ADD-4A91-9D8E-BB4A238DE406}"/>
              </c:ext>
            </c:extLst>
          </c:dPt>
          <c:dLbls>
            <c:dLbl>
              <c:idx val="0"/>
              <c:tx>
                <c:rich>
                  <a:bodyPr/>
                  <a:lstStyle/>
                  <a:p>
                    <a:r>
                      <a:rPr lang="en-US"/>
                      <a:t>27,28%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DD-4A91-9D8E-BB4A238DE406}"/>
                </c:ext>
              </c:extLst>
            </c:dLbl>
            <c:dLbl>
              <c:idx val="1"/>
              <c:tx>
                <c:rich>
                  <a:bodyPr/>
                  <a:lstStyle/>
                  <a:p>
                    <a:r>
                      <a:rPr lang="en-US"/>
                      <a:t>47,70%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DD-4A91-9D8E-BB4A238DE406}"/>
                </c:ext>
              </c:extLst>
            </c:dLbl>
            <c:dLbl>
              <c:idx val="2"/>
              <c:tx>
                <c:rich>
                  <a:bodyPr/>
                  <a:lstStyle/>
                  <a:p>
                    <a:r>
                      <a:rPr lang="en-US"/>
                      <a:t>17,70%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DD-4A91-9D8E-BB4A238DE406}"/>
                </c:ext>
              </c:extLst>
            </c:dLbl>
            <c:dLbl>
              <c:idx val="3"/>
              <c:tx>
                <c:rich>
                  <a:bodyPr/>
                  <a:lstStyle/>
                  <a:p>
                    <a:r>
                      <a:rPr lang="en-US"/>
                      <a:t>6,42%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DD-4A91-9D8E-BB4A238DE406}"/>
                </c:ext>
              </c:extLst>
            </c:dLbl>
            <c:dLbl>
              <c:idx val="4"/>
              <c:tx>
                <c:rich>
                  <a:bodyPr/>
                  <a:lstStyle/>
                  <a:p>
                    <a:r>
                      <a:rPr lang="en-US"/>
                      <a:t>0,91%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DD-4A91-9D8E-BB4A238DE406}"/>
                </c:ext>
              </c:extLst>
            </c:dLbl>
            <c:spPr>
              <a:noFill/>
              <a:ln>
                <a:noFill/>
              </a:ln>
              <a:effectLst/>
            </c:spPr>
            <c:txPr>
              <a:bodyPr rot="-2700000" vert="horz" wrap="square" lIns="38100" tIns="19050" rIns="38100" bIns="19050" anchor="ctr">
                <a:spAutoFit/>
              </a:bodyPr>
              <a:lstStyle/>
              <a:p>
                <a:pPr>
                  <a:defRPr sz="900" b="1">
                    <a:solidFill>
                      <a:srgbClr val="5A3471"/>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5"/>
              <c:pt idx="0">
                <c:v>De 16 a 49 años</c:v>
              </c:pt>
              <c:pt idx="1">
                <c:v>De 50 a 66 años</c:v>
              </c:pt>
              <c:pt idx="2">
                <c:v>De 67 a 79 años</c:v>
              </c:pt>
              <c:pt idx="3">
                <c:v>De 80 a 89 años</c:v>
              </c:pt>
              <c:pt idx="4">
                <c:v>90 años o más</c:v>
              </c:pt>
            </c:strLit>
          </c:cat>
          <c:val>
            <c:numLit>
              <c:formatCode>General</c:formatCode>
              <c:ptCount val="5"/>
              <c:pt idx="0">
                <c:v>27.28</c:v>
              </c:pt>
              <c:pt idx="1">
                <c:v>47.7</c:v>
              </c:pt>
              <c:pt idx="2">
                <c:v>17.7</c:v>
              </c:pt>
              <c:pt idx="3">
                <c:v>6.42</c:v>
              </c:pt>
              <c:pt idx="4">
                <c:v>0.91</c:v>
              </c:pt>
            </c:numLit>
          </c:val>
          <c:extLst>
            <c:ext xmlns:c16="http://schemas.microsoft.com/office/drawing/2014/chart" uri="{C3380CC4-5D6E-409C-BE32-E72D297353CC}">
              <c16:uniqueId val="{00000000-3ADD-4A91-9D8E-BB4A238DE406}"/>
            </c:ext>
          </c:extLst>
        </c:ser>
        <c:dLbls>
          <c:showLegendKey val="0"/>
          <c:showVal val="0"/>
          <c:showCatName val="0"/>
          <c:showSerName val="0"/>
          <c:showPercent val="0"/>
          <c:showBubbleSize val="0"/>
        </c:dLbls>
        <c:gapWidth val="55"/>
        <c:shape val="cylinder"/>
        <c:axId val="1121485071"/>
        <c:axId val="931404655"/>
        <c:axId val="0"/>
      </c:bar3DChart>
      <c:catAx>
        <c:axId val="112148507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404655"/>
        <c:crosses val="autoZero"/>
        <c:auto val="1"/>
        <c:lblAlgn val="ctr"/>
        <c:lblOffset val="100"/>
        <c:noMultiLvlLbl val="0"/>
      </c:catAx>
      <c:valAx>
        <c:axId val="931404655"/>
        <c:scaling>
          <c:orientation val="minMax"/>
          <c:max val="100"/>
          <c:min val="0"/>
        </c:scaling>
        <c:delete val="0"/>
        <c:axPos val="l"/>
        <c:numFmt formatCode="0&quot;%&quot;"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21485071"/>
        <c:crosses val="autoZero"/>
        <c:crossBetween val="between"/>
        <c:majorUnit val="10"/>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0 a 64 años sobre la población de dicha edad</a:t>
            </a:r>
          </a:p>
        </c:rich>
      </c:tx>
      <c:overlay val="0"/>
    </c:title>
    <c:autoTitleDeleted val="0"/>
    <c:plotArea>
      <c:layout/>
      <c:barChart>
        <c:barDir val="col"/>
        <c:grouping val="clustered"/>
        <c:varyColors val="0"/>
        <c:ser>
          <c:idx val="0"/>
          <c:order val="0"/>
          <c:tx>
            <c:v>Porcentaje de solicitudes en el tramo de edad de 0 a 64 años sobre la población de dicha edad</c:v>
          </c:tx>
          <c:spPr>
            <a:solidFill>
              <a:srgbClr val="DECEE8"/>
            </a:solidFill>
            <a:ln w="12700">
              <a:solidFill>
                <a:srgbClr val="000000"/>
              </a:solidFill>
            </a:ln>
          </c:spPr>
          <c:invertIfNegative val="0"/>
          <c:dPt>
            <c:idx val="9"/>
            <c:invertIfNegative val="0"/>
            <c:bubble3D val="0"/>
            <c:spPr>
              <a:solidFill>
                <a:srgbClr val="5A3471"/>
              </a:solidFill>
              <a:ln w="12700">
                <a:solidFill>
                  <a:srgbClr val="000000"/>
                </a:solidFill>
              </a:ln>
            </c:spPr>
            <c:extLst>
              <c:ext xmlns:c16="http://schemas.microsoft.com/office/drawing/2014/chart" uri="{C3380CC4-5D6E-409C-BE32-E72D297353CC}">
                <c16:uniqueId val="{00000001-7F89-4A50-9D6F-1CE7F713ECE1}"/>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Melilla</c:v>
              </c:pt>
              <c:pt idx="1">
                <c:v>Murcia, Región de</c:v>
              </c:pt>
              <c:pt idx="2">
                <c:v>Castilla y León</c:v>
              </c:pt>
              <c:pt idx="3">
                <c:v>Ceuta</c:v>
              </c:pt>
              <c:pt idx="4">
                <c:v>País Vasco</c:v>
              </c:pt>
              <c:pt idx="5">
                <c:v>Andalucía</c:v>
              </c:pt>
              <c:pt idx="6">
                <c:v>Extremadura</c:v>
              </c:pt>
              <c:pt idx="7">
                <c:v>Cataluña</c:v>
              </c:pt>
              <c:pt idx="8">
                <c:v>Canarias</c:v>
              </c:pt>
              <c:pt idx="9">
                <c:v>Total Nacional</c:v>
              </c:pt>
              <c:pt idx="10">
                <c:v>Cantabria</c:v>
              </c:pt>
              <c:pt idx="11">
                <c:v>Comunitat Valenciana</c:v>
              </c:pt>
              <c:pt idx="12">
                <c:v>Asturias, Principado de</c:v>
              </c:pt>
              <c:pt idx="13">
                <c:v>Castilla - La Mancha</c:v>
              </c:pt>
              <c:pt idx="14">
                <c:v>Balears, Illes</c:v>
              </c:pt>
              <c:pt idx="15">
                <c:v>Galicia</c:v>
              </c:pt>
              <c:pt idx="16">
                <c:v>Rioja, La</c:v>
              </c:pt>
              <c:pt idx="17">
                <c:v>Madrid, Comunidad de</c:v>
              </c:pt>
              <c:pt idx="18">
                <c:v>Aragón</c:v>
              </c:pt>
              <c:pt idx="19">
                <c:v>Navarra, Comunidad Foral de</c:v>
              </c:pt>
            </c:strLit>
          </c:cat>
          <c:val>
            <c:numLit>
              <c:formatCode>General</c:formatCode>
              <c:ptCount val="20"/>
              <c:pt idx="0">
                <c:v>2.3951702004524651</c:v>
              </c:pt>
              <c:pt idx="1">
                <c:v>1.9710554397317439</c:v>
              </c:pt>
              <c:pt idx="2">
                <c:v>1.9374594967173731</c:v>
              </c:pt>
              <c:pt idx="3">
                <c:v>1.936807664046361</c:v>
              </c:pt>
              <c:pt idx="4">
                <c:v>1.901214264371305</c:v>
              </c:pt>
              <c:pt idx="5">
                <c:v>1.872690293060234</c:v>
              </c:pt>
              <c:pt idx="6">
                <c:v>1.8389549975299091</c:v>
              </c:pt>
              <c:pt idx="7">
                <c:v>1.7337103671050249</c:v>
              </c:pt>
              <c:pt idx="8">
                <c:v>1.680273025427576</c:v>
              </c:pt>
              <c:pt idx="9">
                <c:v>1.6143653276464049</c:v>
              </c:pt>
              <c:pt idx="10">
                <c:v>1.6113230033096839</c:v>
              </c:pt>
              <c:pt idx="11">
                <c:v>1.4938180531648819</c:v>
              </c:pt>
              <c:pt idx="12">
                <c:v>1.49018529340988</c:v>
              </c:pt>
              <c:pt idx="13">
                <c:v>1.4844610561397891</c:v>
              </c:pt>
              <c:pt idx="14">
                <c:v>1.4600513591707101</c:v>
              </c:pt>
              <c:pt idx="15">
                <c:v>1.4544221607809309</c:v>
              </c:pt>
              <c:pt idx="16">
                <c:v>1.3872878010264511</c:v>
              </c:pt>
              <c:pt idx="17">
                <c:v>1.209012693636963</c:v>
              </c:pt>
              <c:pt idx="18">
                <c:v>1.14523981298961</c:v>
              </c:pt>
              <c:pt idx="19">
                <c:v>1.066220017767249</c:v>
              </c:pt>
            </c:numLit>
          </c:val>
          <c:extLst>
            <c:ext xmlns:c16="http://schemas.microsoft.com/office/drawing/2014/chart" uri="{C3380CC4-5D6E-409C-BE32-E72D297353CC}">
              <c16:uniqueId val="{00000000-7F89-4A50-9D6F-1CE7F713ECE1}"/>
            </c:ext>
          </c:extLst>
        </c:ser>
        <c:dLbls>
          <c:showLegendKey val="0"/>
          <c:showVal val="0"/>
          <c:showCatName val="0"/>
          <c:showSerName val="0"/>
          <c:showPercent val="0"/>
          <c:showBubbleSize val="0"/>
        </c:dLbls>
        <c:gapWidth val="40"/>
        <c:axId val="1094705487"/>
        <c:axId val="931245775"/>
      </c:barChart>
      <c:catAx>
        <c:axId val="109470548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245775"/>
        <c:crosses val="autoZero"/>
        <c:auto val="1"/>
        <c:lblAlgn val="ctr"/>
        <c:lblOffset val="100"/>
        <c:noMultiLvlLbl val="0"/>
      </c:catAx>
      <c:valAx>
        <c:axId val="931245775"/>
        <c:scaling>
          <c:orientation val="minMax"/>
          <c:max val="2.5"/>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94705487"/>
        <c:crosses val="autoZero"/>
        <c:crossBetween val="between"/>
        <c:majorUnit val="0.5"/>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Sexo del cuidador (%)</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Sexo del cuidador (%)</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4A9D-4A5B-B6A4-8907AD1C5261}"/>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4A9D-4A5B-B6A4-8907AD1C5261}"/>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0.71917183957535635</c:v>
              </c:pt>
              <c:pt idx="1">
                <c:v>0.28082816042464359</c:v>
              </c:pt>
            </c:numLit>
          </c:val>
          <c:extLst>
            <c:ext xmlns:c16="http://schemas.microsoft.com/office/drawing/2014/chart" uri="{C3380CC4-5D6E-409C-BE32-E72D297353CC}">
              <c16:uniqueId val="{00000000-4A9D-4A5B-B6A4-8907AD1C5261}"/>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Mujer</c:v>
          </c:tx>
          <c:spPr>
            <a:solidFill>
              <a:srgbClr val="AD84C6"/>
            </a:solidFill>
            <a:ln w="9525">
              <a:solidFill>
                <a:srgbClr val="000000"/>
              </a:solidFill>
            </a:ln>
          </c:spPr>
          <c:invertIfNegative val="0"/>
          <c:dPt>
            <c:idx val="19"/>
            <c:invertIfNegative val="0"/>
            <c:bubble3D val="0"/>
            <c:spPr>
              <a:solidFill>
                <a:srgbClr val="5A3471"/>
              </a:solidFill>
              <a:ln w="9525">
                <a:solidFill>
                  <a:srgbClr val="000000"/>
                </a:solidFill>
              </a:ln>
            </c:spPr>
            <c:extLst>
              <c:ext xmlns:c16="http://schemas.microsoft.com/office/drawing/2014/chart" uri="{C3380CC4-5D6E-409C-BE32-E72D297353CC}">
                <c16:uniqueId val="{00000014-D7B7-43D1-875F-B1C1670E922A}"/>
              </c:ext>
            </c:extLst>
          </c:dPt>
          <c:dLbls>
            <c:dLbl>
              <c:idx val="0"/>
              <c:tx>
                <c:rich>
                  <a:bodyPr/>
                  <a:lstStyle/>
                  <a:p>
                    <a:r>
                      <a:rPr lang="es-ES"/>
                      <a:t>80,8%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B7-43D1-875F-B1C1670E922A}"/>
                </c:ext>
              </c:extLst>
            </c:dLbl>
            <c:dLbl>
              <c:idx val="1"/>
              <c:tx>
                <c:rich>
                  <a:bodyPr/>
                  <a:lstStyle/>
                  <a:p>
                    <a:r>
                      <a:rPr lang="es-ES"/>
                      <a:t>69,6%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B7-43D1-875F-B1C1670E922A}"/>
                </c:ext>
              </c:extLst>
            </c:dLbl>
            <c:dLbl>
              <c:idx val="2"/>
              <c:tx>
                <c:rich>
                  <a:bodyPr/>
                  <a:lstStyle/>
                  <a:p>
                    <a:r>
                      <a:rPr lang="es-ES"/>
                      <a:t>73,2%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B7-43D1-875F-B1C1670E922A}"/>
                </c:ext>
              </c:extLst>
            </c:dLbl>
            <c:dLbl>
              <c:idx val="3"/>
              <c:tx>
                <c:rich>
                  <a:bodyPr/>
                  <a:lstStyle/>
                  <a:p>
                    <a:r>
                      <a:rPr lang="es-ES"/>
                      <a:t>70,2%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B7-43D1-875F-B1C1670E922A}"/>
                </c:ext>
              </c:extLst>
            </c:dLbl>
            <c:dLbl>
              <c:idx val="4"/>
              <c:tx>
                <c:rich>
                  <a:bodyPr/>
                  <a:lstStyle/>
                  <a:p>
                    <a:r>
                      <a:rPr lang="es-ES"/>
                      <a:t>74,2%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B7-43D1-875F-B1C1670E922A}"/>
                </c:ext>
              </c:extLst>
            </c:dLbl>
            <c:dLbl>
              <c:idx val="5"/>
              <c:tx>
                <c:rich>
                  <a:bodyPr/>
                  <a:lstStyle/>
                  <a:p>
                    <a:r>
                      <a:rPr lang="es-ES"/>
                      <a:t>72,2%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B7-43D1-875F-B1C1670E922A}"/>
                </c:ext>
              </c:extLst>
            </c:dLbl>
            <c:dLbl>
              <c:idx val="6"/>
              <c:tx>
                <c:rich>
                  <a:bodyPr/>
                  <a:lstStyle/>
                  <a:p>
                    <a:r>
                      <a:rPr lang="es-ES"/>
                      <a:t>74,0%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B7-43D1-875F-B1C1670E922A}"/>
                </c:ext>
              </c:extLst>
            </c:dLbl>
            <c:dLbl>
              <c:idx val="7"/>
              <c:tx>
                <c:rich>
                  <a:bodyPr/>
                  <a:lstStyle/>
                  <a:p>
                    <a:r>
                      <a:rPr lang="es-ES"/>
                      <a:t>73,6%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B7-43D1-875F-B1C1670E922A}"/>
                </c:ext>
              </c:extLst>
            </c:dLbl>
            <c:dLbl>
              <c:idx val="8"/>
              <c:tx>
                <c:rich>
                  <a:bodyPr/>
                  <a:lstStyle/>
                  <a:p>
                    <a:r>
                      <a:rPr lang="es-ES"/>
                      <a:t>65,2%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B7-43D1-875F-B1C1670E922A}"/>
                </c:ext>
              </c:extLst>
            </c:dLbl>
            <c:dLbl>
              <c:idx val="9"/>
              <c:tx>
                <c:rich>
                  <a:bodyPr/>
                  <a:lstStyle/>
                  <a:p>
                    <a:r>
                      <a:rPr lang="es-ES"/>
                      <a:t>72,2%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B7-43D1-875F-B1C1670E922A}"/>
                </c:ext>
              </c:extLst>
            </c:dLbl>
            <c:dLbl>
              <c:idx val="10"/>
              <c:tx>
                <c:rich>
                  <a:bodyPr/>
                  <a:lstStyle/>
                  <a:p>
                    <a:r>
                      <a:rPr lang="es-ES"/>
                      <a:t>80,7%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B7-43D1-875F-B1C1670E922A}"/>
                </c:ext>
              </c:extLst>
            </c:dLbl>
            <c:dLbl>
              <c:idx val="11"/>
              <c:tx>
                <c:rich>
                  <a:bodyPr/>
                  <a:lstStyle/>
                  <a:p>
                    <a:r>
                      <a:rPr lang="es-ES"/>
                      <a:t>77,1%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B7-43D1-875F-B1C1670E922A}"/>
                </c:ext>
              </c:extLst>
            </c:dLbl>
            <c:dLbl>
              <c:idx val="12"/>
              <c:tx>
                <c:rich>
                  <a:bodyPr/>
                  <a:lstStyle/>
                  <a:p>
                    <a:r>
                      <a:rPr lang="es-ES"/>
                      <a:t>73,2%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B7-43D1-875F-B1C1670E922A}"/>
                </c:ext>
              </c:extLst>
            </c:dLbl>
            <c:dLbl>
              <c:idx val="13"/>
              <c:tx>
                <c:rich>
                  <a:bodyPr/>
                  <a:lstStyle/>
                  <a:p>
                    <a:r>
                      <a:rPr lang="es-ES"/>
                      <a:t>71,7%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B7-43D1-875F-B1C1670E922A}"/>
                </c:ext>
              </c:extLst>
            </c:dLbl>
            <c:dLbl>
              <c:idx val="14"/>
              <c:tx>
                <c:rich>
                  <a:bodyPr/>
                  <a:lstStyle/>
                  <a:p>
                    <a:r>
                      <a:rPr lang="es-ES"/>
                      <a:t>71,5%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B7-43D1-875F-B1C1670E922A}"/>
                </c:ext>
              </c:extLst>
            </c:dLbl>
            <c:dLbl>
              <c:idx val="15"/>
              <c:tx>
                <c:rich>
                  <a:bodyPr/>
                  <a:lstStyle/>
                  <a:p>
                    <a:r>
                      <a:rPr lang="es-ES"/>
                      <a:t>66,4%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B7-43D1-875F-B1C1670E922A}"/>
                </c:ext>
              </c:extLst>
            </c:dLbl>
            <c:dLbl>
              <c:idx val="16"/>
              <c:tx>
                <c:rich>
                  <a:bodyPr/>
                  <a:lstStyle/>
                  <a:p>
                    <a:r>
                      <a:rPr lang="es-ES"/>
                      <a:t>73,1%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7B7-43D1-875F-B1C1670E922A}"/>
                </c:ext>
              </c:extLst>
            </c:dLbl>
            <c:dLbl>
              <c:idx val="17"/>
              <c:tx>
                <c:rich>
                  <a:bodyPr/>
                  <a:lstStyle/>
                  <a:p>
                    <a:r>
                      <a:rPr lang="es-ES"/>
                      <a:t>83,9%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7B7-43D1-875F-B1C1670E922A}"/>
                </c:ext>
              </c:extLst>
            </c:dLbl>
            <c:dLbl>
              <c:idx val="18"/>
              <c:tx>
                <c:rich>
                  <a:bodyPr/>
                  <a:lstStyle/>
                  <a:p>
                    <a:r>
                      <a:rPr lang="es-ES"/>
                      <a:t>89,5%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7B7-43D1-875F-B1C1670E922A}"/>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71,9%</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7B7-43D1-875F-B1C1670E922A}"/>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84422</c:v>
              </c:pt>
              <c:pt idx="1">
                <c:v>19968</c:v>
              </c:pt>
              <c:pt idx="2">
                <c:v>11097</c:v>
              </c:pt>
              <c:pt idx="3">
                <c:v>20461</c:v>
              </c:pt>
              <c:pt idx="4">
                <c:v>26243</c:v>
              </c:pt>
              <c:pt idx="5">
                <c:v>6978</c:v>
              </c:pt>
              <c:pt idx="6">
                <c:v>30632</c:v>
              </c:pt>
              <c:pt idx="7">
                <c:v>20488</c:v>
              </c:pt>
              <c:pt idx="8">
                <c:v>123491</c:v>
              </c:pt>
              <c:pt idx="9">
                <c:v>102653</c:v>
              </c:pt>
              <c:pt idx="10">
                <c:v>6355</c:v>
              </c:pt>
              <c:pt idx="11">
                <c:v>33868</c:v>
              </c:pt>
              <c:pt idx="12">
                <c:v>50494</c:v>
              </c:pt>
              <c:pt idx="13">
                <c:v>25175</c:v>
              </c:pt>
              <c:pt idx="14">
                <c:v>7534</c:v>
              </c:pt>
              <c:pt idx="15">
                <c:v>27895</c:v>
              </c:pt>
              <c:pt idx="16">
                <c:v>899</c:v>
              </c:pt>
              <c:pt idx="17">
                <c:v>753</c:v>
              </c:pt>
              <c:pt idx="18">
                <c:v>1073</c:v>
              </c:pt>
              <c:pt idx="19">
                <c:v>600479</c:v>
              </c:pt>
            </c:numLit>
          </c:val>
          <c:extLst>
            <c:ext xmlns:c16="http://schemas.microsoft.com/office/drawing/2014/chart" uri="{C3380CC4-5D6E-409C-BE32-E72D297353CC}">
              <c16:uniqueId val="{00000000-D7B7-43D1-875F-B1C1670E922A}"/>
            </c:ext>
          </c:extLst>
        </c:ser>
        <c:ser>
          <c:idx val="1"/>
          <c:order val="1"/>
          <c:tx>
            <c:v>Hombre</c:v>
          </c:tx>
          <c:spPr>
            <a:solidFill>
              <a:srgbClr val="8784C6"/>
            </a:solidFill>
            <a:ln w="9525">
              <a:solidFill>
                <a:srgbClr val="000000"/>
              </a:solidFill>
            </a:ln>
          </c:spPr>
          <c:invertIfNegative val="0"/>
          <c:dPt>
            <c:idx val="19"/>
            <c:invertIfNegative val="0"/>
            <c:bubble3D val="0"/>
            <c:spPr>
              <a:solidFill>
                <a:srgbClr val="373472"/>
              </a:solidFill>
              <a:ln w="9525">
                <a:solidFill>
                  <a:srgbClr val="000000"/>
                </a:solidFill>
              </a:ln>
            </c:spPr>
            <c:extLst>
              <c:ext xmlns:c16="http://schemas.microsoft.com/office/drawing/2014/chart" uri="{C3380CC4-5D6E-409C-BE32-E72D297353CC}">
                <c16:uniqueId val="{00000029-D7B7-43D1-875F-B1C1670E922A}"/>
              </c:ext>
            </c:extLst>
          </c:dPt>
          <c:dLbls>
            <c:dLbl>
              <c:idx val="0"/>
              <c:tx>
                <c:rich>
                  <a:bodyPr/>
                  <a:lstStyle/>
                  <a:p>
                    <a:r>
                      <a:rPr lang="es-ES"/>
                      <a:t>19,2%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7B7-43D1-875F-B1C1670E922A}"/>
                </c:ext>
              </c:extLst>
            </c:dLbl>
            <c:dLbl>
              <c:idx val="1"/>
              <c:tx>
                <c:rich>
                  <a:bodyPr/>
                  <a:lstStyle/>
                  <a:p>
                    <a:r>
                      <a:rPr lang="es-ES"/>
                      <a:t>30,4%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7B7-43D1-875F-B1C1670E922A}"/>
                </c:ext>
              </c:extLst>
            </c:dLbl>
            <c:dLbl>
              <c:idx val="2"/>
              <c:tx>
                <c:rich>
                  <a:bodyPr/>
                  <a:lstStyle/>
                  <a:p>
                    <a:r>
                      <a:rPr lang="es-ES"/>
                      <a:t>26,8%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7B7-43D1-875F-B1C1670E922A}"/>
                </c:ext>
              </c:extLst>
            </c:dLbl>
            <c:dLbl>
              <c:idx val="3"/>
              <c:tx>
                <c:rich>
                  <a:bodyPr/>
                  <a:lstStyle/>
                  <a:p>
                    <a:r>
                      <a:rPr lang="es-ES"/>
                      <a:t>29,8%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7B7-43D1-875F-B1C1670E922A}"/>
                </c:ext>
              </c:extLst>
            </c:dLbl>
            <c:dLbl>
              <c:idx val="4"/>
              <c:tx>
                <c:rich>
                  <a:bodyPr/>
                  <a:lstStyle/>
                  <a:p>
                    <a:r>
                      <a:rPr lang="es-ES"/>
                      <a:t>25,8%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7B7-43D1-875F-B1C1670E922A}"/>
                </c:ext>
              </c:extLst>
            </c:dLbl>
            <c:dLbl>
              <c:idx val="5"/>
              <c:tx>
                <c:rich>
                  <a:bodyPr/>
                  <a:lstStyle/>
                  <a:p>
                    <a:r>
                      <a:rPr lang="es-ES"/>
                      <a:t>27,8%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7B7-43D1-875F-B1C1670E922A}"/>
                </c:ext>
              </c:extLst>
            </c:dLbl>
            <c:dLbl>
              <c:idx val="6"/>
              <c:tx>
                <c:rich>
                  <a:bodyPr/>
                  <a:lstStyle/>
                  <a:p>
                    <a:r>
                      <a:rPr lang="es-ES"/>
                      <a:t>26,0%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7B7-43D1-875F-B1C1670E922A}"/>
                </c:ext>
              </c:extLst>
            </c:dLbl>
            <c:dLbl>
              <c:idx val="7"/>
              <c:tx>
                <c:rich>
                  <a:bodyPr/>
                  <a:lstStyle/>
                  <a:p>
                    <a:r>
                      <a:rPr lang="es-ES"/>
                      <a:t>26,4%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7B7-43D1-875F-B1C1670E922A}"/>
                </c:ext>
              </c:extLst>
            </c:dLbl>
            <c:dLbl>
              <c:idx val="8"/>
              <c:tx>
                <c:rich>
                  <a:bodyPr/>
                  <a:lstStyle/>
                  <a:p>
                    <a:r>
                      <a:rPr lang="es-ES"/>
                      <a:t>34,8%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7B7-43D1-875F-B1C1670E922A}"/>
                </c:ext>
              </c:extLst>
            </c:dLbl>
            <c:dLbl>
              <c:idx val="9"/>
              <c:tx>
                <c:rich>
                  <a:bodyPr/>
                  <a:lstStyle/>
                  <a:p>
                    <a:r>
                      <a:rPr lang="es-ES"/>
                      <a:t>27,8%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7B7-43D1-875F-B1C1670E922A}"/>
                </c:ext>
              </c:extLst>
            </c:dLbl>
            <c:dLbl>
              <c:idx val="10"/>
              <c:tx>
                <c:rich>
                  <a:bodyPr/>
                  <a:lstStyle/>
                  <a:p>
                    <a:r>
                      <a:rPr lang="es-ES"/>
                      <a:t>19,3%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7B7-43D1-875F-B1C1670E922A}"/>
                </c:ext>
              </c:extLst>
            </c:dLbl>
            <c:dLbl>
              <c:idx val="11"/>
              <c:tx>
                <c:rich>
                  <a:bodyPr/>
                  <a:lstStyle/>
                  <a:p>
                    <a:r>
                      <a:rPr lang="es-ES"/>
                      <a:t>22,9%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7B7-43D1-875F-B1C1670E922A}"/>
                </c:ext>
              </c:extLst>
            </c:dLbl>
            <c:dLbl>
              <c:idx val="12"/>
              <c:tx>
                <c:rich>
                  <a:bodyPr/>
                  <a:lstStyle/>
                  <a:p>
                    <a:r>
                      <a:rPr lang="es-ES"/>
                      <a:t>26,8%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7B7-43D1-875F-B1C1670E922A}"/>
                </c:ext>
              </c:extLst>
            </c:dLbl>
            <c:dLbl>
              <c:idx val="13"/>
              <c:tx>
                <c:rich>
                  <a:bodyPr/>
                  <a:lstStyle/>
                  <a:p>
                    <a:r>
                      <a:rPr lang="es-ES"/>
                      <a:t>28,3%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7B7-43D1-875F-B1C1670E922A}"/>
                </c:ext>
              </c:extLst>
            </c:dLbl>
            <c:dLbl>
              <c:idx val="14"/>
              <c:tx>
                <c:rich>
                  <a:bodyPr/>
                  <a:lstStyle/>
                  <a:p>
                    <a:r>
                      <a:rPr lang="es-ES"/>
                      <a:t>28,5%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7B7-43D1-875F-B1C1670E922A}"/>
                </c:ext>
              </c:extLst>
            </c:dLbl>
            <c:dLbl>
              <c:idx val="15"/>
              <c:tx>
                <c:rich>
                  <a:bodyPr/>
                  <a:lstStyle/>
                  <a:p>
                    <a:r>
                      <a:rPr lang="es-ES"/>
                      <a:t>33,6%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7B7-43D1-875F-B1C1670E922A}"/>
                </c:ext>
              </c:extLst>
            </c:dLbl>
            <c:dLbl>
              <c:idx val="16"/>
              <c:tx>
                <c:rich>
                  <a:bodyPr/>
                  <a:lstStyle/>
                  <a:p>
                    <a:r>
                      <a:rPr lang="es-ES"/>
                      <a:t>26,9%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7B7-43D1-875F-B1C1670E922A}"/>
                </c:ext>
              </c:extLst>
            </c:dLbl>
            <c:dLbl>
              <c:idx val="17"/>
              <c:tx>
                <c:rich>
                  <a:bodyPr/>
                  <a:lstStyle/>
                  <a:p>
                    <a:r>
                      <a:rPr lang="es-ES"/>
                      <a:t>16,1%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7B7-43D1-875F-B1C1670E922A}"/>
                </c:ext>
              </c:extLst>
            </c:dLbl>
            <c:dLbl>
              <c:idx val="18"/>
              <c:tx>
                <c:rich>
                  <a:bodyPr/>
                  <a:lstStyle/>
                  <a:p>
                    <a:r>
                      <a:rPr lang="es-ES"/>
                      <a:t>10,5%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7B7-43D1-875F-B1C1670E922A}"/>
                </c:ext>
              </c:extLst>
            </c:dLbl>
            <c:dLbl>
              <c:idx val="19"/>
              <c:tx>
                <c:rich>
                  <a:bodyPr wrap="square" lIns="38100" tIns="19050" rIns="38100" bIns="19050" anchor="ctr">
                    <a:spAutoFit/>
                  </a:bodyPr>
                  <a:lstStyle/>
                  <a:p>
                    <a:pPr>
                      <a:defRPr sz="900" b="1">
                        <a:solidFill>
                          <a:srgbClr val="FFFFFF"/>
                        </a:solidFill>
                        <a:latin typeface="Calibri"/>
                        <a:ea typeface="Calibri"/>
                        <a:cs typeface="Calibri"/>
                      </a:defRPr>
                    </a:pPr>
                    <a:r>
                      <a:rPr lang="es-ES"/>
                      <a:t>28,1%</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7B7-43D1-875F-B1C1670E922A}"/>
                </c:ext>
              </c:extLst>
            </c:dLbl>
            <c:spPr>
              <a:noFill/>
              <a:ln>
                <a:noFill/>
              </a:ln>
              <a:effectLst/>
            </c:spPr>
            <c:txPr>
              <a:bodyPr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 Nacional</c:v>
              </c:pt>
            </c:strLit>
          </c:cat>
          <c:val>
            <c:numLit>
              <c:formatCode>General</c:formatCode>
              <c:ptCount val="20"/>
              <c:pt idx="0">
                <c:v>20089</c:v>
              </c:pt>
              <c:pt idx="1">
                <c:v>8703</c:v>
              </c:pt>
              <c:pt idx="2">
                <c:v>4066</c:v>
              </c:pt>
              <c:pt idx="3">
                <c:v>8685</c:v>
              </c:pt>
              <c:pt idx="4">
                <c:v>9147</c:v>
              </c:pt>
              <c:pt idx="5">
                <c:v>2682</c:v>
              </c:pt>
              <c:pt idx="6">
                <c:v>10738</c:v>
              </c:pt>
              <c:pt idx="7">
                <c:v>7341</c:v>
              </c:pt>
              <c:pt idx="8">
                <c:v>65785</c:v>
              </c:pt>
              <c:pt idx="9">
                <c:v>39536</c:v>
              </c:pt>
              <c:pt idx="10">
                <c:v>1524</c:v>
              </c:pt>
              <c:pt idx="11">
                <c:v>10064</c:v>
              </c:pt>
              <c:pt idx="12">
                <c:v>18449</c:v>
              </c:pt>
              <c:pt idx="13">
                <c:v>9926</c:v>
              </c:pt>
              <c:pt idx="14">
                <c:v>3007</c:v>
              </c:pt>
              <c:pt idx="15">
                <c:v>14137</c:v>
              </c:pt>
              <c:pt idx="16">
                <c:v>331</c:v>
              </c:pt>
              <c:pt idx="17">
                <c:v>144</c:v>
              </c:pt>
              <c:pt idx="18">
                <c:v>126</c:v>
              </c:pt>
              <c:pt idx="19">
                <c:v>234480</c:v>
              </c:pt>
            </c:numLit>
          </c:val>
          <c:extLst>
            <c:ext xmlns:c16="http://schemas.microsoft.com/office/drawing/2014/chart" uri="{C3380CC4-5D6E-409C-BE32-E72D297353CC}">
              <c16:uniqueId val="{00000015-D7B7-43D1-875F-B1C1670E922A}"/>
            </c:ext>
          </c:extLst>
        </c:ser>
        <c:dLbls>
          <c:showLegendKey val="0"/>
          <c:showVal val="0"/>
          <c:showCatName val="0"/>
          <c:showSerName val="0"/>
          <c:showPercent val="0"/>
          <c:showBubbleSize val="0"/>
        </c:dLbls>
        <c:gapWidth val="40"/>
        <c:overlap val="100"/>
        <c:axId val="1121483679"/>
        <c:axId val="931391215"/>
      </c:barChart>
      <c:catAx>
        <c:axId val="1121483679"/>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91215"/>
        <c:crosses val="autoZero"/>
        <c:auto val="1"/>
        <c:lblAlgn val="ctr"/>
        <c:lblOffset val="100"/>
        <c:noMultiLvlLbl val="0"/>
      </c:catAx>
      <c:valAx>
        <c:axId val="931391215"/>
        <c:scaling>
          <c:orientation val="minMax"/>
          <c:max val="1"/>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21483679"/>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15.9</c:v>
              </c:pt>
              <c:pt idx="2">
                <c:v>3.4</c:v>
              </c:pt>
              <c:pt idx="3">
                <c:v>58.2</c:v>
              </c:pt>
              <c:pt idx="4">
                <c:v>16.2</c:v>
              </c:pt>
              <c:pt idx="5">
                <c:v>5.9</c:v>
              </c:pt>
              <c:pt idx="6">
                <c:v>0</c:v>
              </c:pt>
              <c:pt idx="7">
                <c:v>0.1</c:v>
              </c:pt>
              <c:pt idx="8">
                <c:v>0</c:v>
              </c:pt>
              <c:pt idx="9">
                <c:v>0.1</c:v>
              </c:pt>
            </c:numLit>
          </c:val>
          <c:extLst>
            <c:ext xmlns:c16="http://schemas.microsoft.com/office/drawing/2014/chart" uri="{C3380CC4-5D6E-409C-BE32-E72D297353CC}">
              <c16:uniqueId val="{00000000-03BF-4343-9159-4074DE93C845}"/>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1.7</c:v>
              </c:pt>
              <c:pt idx="2">
                <c:v>3.8</c:v>
              </c:pt>
              <c:pt idx="3">
                <c:v>57</c:v>
              </c:pt>
              <c:pt idx="4">
                <c:v>10.8</c:v>
              </c:pt>
              <c:pt idx="5">
                <c:v>23.4</c:v>
              </c:pt>
              <c:pt idx="6">
                <c:v>0</c:v>
              </c:pt>
              <c:pt idx="7">
                <c:v>2.1</c:v>
              </c:pt>
              <c:pt idx="8">
                <c:v>0</c:v>
              </c:pt>
              <c:pt idx="9">
                <c:v>1.2</c:v>
              </c:pt>
            </c:numLit>
          </c:val>
          <c:extLst>
            <c:ext xmlns:c16="http://schemas.microsoft.com/office/drawing/2014/chart" uri="{C3380CC4-5D6E-409C-BE32-E72D297353CC}">
              <c16:uniqueId val="{00000001-03BF-4343-9159-4074DE93C845}"/>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13.6</c:v>
              </c:pt>
              <c:pt idx="2">
                <c:v>3.5</c:v>
              </c:pt>
              <c:pt idx="3">
                <c:v>57.8</c:v>
              </c:pt>
              <c:pt idx="4">
                <c:v>15.4</c:v>
              </c:pt>
              <c:pt idx="5">
                <c:v>8.8000000000000007</c:v>
              </c:pt>
              <c:pt idx="6">
                <c:v>0</c:v>
              </c:pt>
              <c:pt idx="7">
                <c:v>0.5</c:v>
              </c:pt>
              <c:pt idx="8">
                <c:v>0</c:v>
              </c:pt>
              <c:pt idx="9">
                <c:v>0.2</c:v>
              </c:pt>
            </c:numLit>
          </c:val>
          <c:extLst>
            <c:ext xmlns:c16="http://schemas.microsoft.com/office/drawing/2014/chart" uri="{C3380CC4-5D6E-409C-BE32-E72D297353CC}">
              <c16:uniqueId val="{00000002-03BF-4343-9159-4074DE93C845}"/>
            </c:ext>
          </c:extLst>
        </c:ser>
        <c:dLbls>
          <c:showLegendKey val="0"/>
          <c:showVal val="0"/>
          <c:showCatName val="0"/>
          <c:showSerName val="0"/>
          <c:showPercent val="0"/>
          <c:showBubbleSize val="0"/>
        </c:dLbls>
        <c:gapWidth val="55"/>
        <c:axId val="1121481823"/>
        <c:axId val="931405135"/>
      </c:barChart>
      <c:catAx>
        <c:axId val="1121481823"/>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405135"/>
        <c:crosses val="autoZero"/>
        <c:auto val="1"/>
        <c:lblAlgn val="ctr"/>
        <c:lblOffset val="100"/>
        <c:noMultiLvlLbl val="0"/>
      </c:catAx>
      <c:valAx>
        <c:axId val="931405135"/>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121481823"/>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0.2</c:v>
              </c:pt>
              <c:pt idx="1">
                <c:v>1.7</c:v>
              </c:pt>
              <c:pt idx="2">
                <c:v>4.4000000000000004</c:v>
              </c:pt>
              <c:pt idx="3">
                <c:v>2.6</c:v>
              </c:pt>
              <c:pt idx="4">
                <c:v>10.199999999999999</c:v>
              </c:pt>
              <c:pt idx="5">
                <c:v>35.9</c:v>
              </c:pt>
              <c:pt idx="6">
                <c:v>20.399999999999999</c:v>
              </c:pt>
              <c:pt idx="7">
                <c:v>24.4</c:v>
              </c:pt>
              <c:pt idx="8">
                <c:v>0</c:v>
              </c:pt>
              <c:pt idx="9">
                <c:v>0.2</c:v>
              </c:pt>
            </c:numLit>
          </c:val>
          <c:extLst>
            <c:ext xmlns:c16="http://schemas.microsoft.com/office/drawing/2014/chart" uri="{C3380CC4-5D6E-409C-BE32-E72D297353CC}">
              <c16:uniqueId val="{00000000-A5F9-46E0-915A-E7D675E416FD}"/>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0.1</c:v>
              </c:pt>
              <c:pt idx="2">
                <c:v>0.2</c:v>
              </c:pt>
              <c:pt idx="3">
                <c:v>2.2999999999999998</c:v>
              </c:pt>
              <c:pt idx="4">
                <c:v>2.8</c:v>
              </c:pt>
              <c:pt idx="5">
                <c:v>47.3</c:v>
              </c:pt>
              <c:pt idx="6">
                <c:v>7.4</c:v>
              </c:pt>
              <c:pt idx="7">
                <c:v>36.9</c:v>
              </c:pt>
              <c:pt idx="8">
                <c:v>0</c:v>
              </c:pt>
              <c:pt idx="9">
                <c:v>3</c:v>
              </c:pt>
            </c:numLit>
          </c:val>
          <c:extLst>
            <c:ext xmlns:c16="http://schemas.microsoft.com/office/drawing/2014/chart" uri="{C3380CC4-5D6E-409C-BE32-E72D297353CC}">
              <c16:uniqueId val="{00000001-A5F9-46E0-915A-E7D675E416FD}"/>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1.5</c:v>
              </c:pt>
              <c:pt idx="2">
                <c:v>3.9</c:v>
              </c:pt>
              <c:pt idx="3">
                <c:v>2.5</c:v>
              </c:pt>
              <c:pt idx="4">
                <c:v>9.3000000000000007</c:v>
              </c:pt>
              <c:pt idx="5">
                <c:v>37.299999999999997</c:v>
              </c:pt>
              <c:pt idx="6">
                <c:v>18.8</c:v>
              </c:pt>
              <c:pt idx="7">
                <c:v>26</c:v>
              </c:pt>
              <c:pt idx="8">
                <c:v>0</c:v>
              </c:pt>
              <c:pt idx="9">
                <c:v>0.6</c:v>
              </c:pt>
            </c:numLit>
          </c:val>
          <c:extLst>
            <c:ext xmlns:c16="http://schemas.microsoft.com/office/drawing/2014/chart" uri="{C3380CC4-5D6E-409C-BE32-E72D297353CC}">
              <c16:uniqueId val="{00000002-A5F9-46E0-915A-E7D675E416FD}"/>
            </c:ext>
          </c:extLst>
        </c:ser>
        <c:dLbls>
          <c:showLegendKey val="0"/>
          <c:showVal val="0"/>
          <c:showCatName val="0"/>
          <c:showSerName val="0"/>
          <c:showPercent val="0"/>
          <c:showBubbleSize val="0"/>
        </c:dLbls>
        <c:gapWidth val="55"/>
        <c:axId val="1121501311"/>
        <c:axId val="931265935"/>
      </c:barChart>
      <c:catAx>
        <c:axId val="112150131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65935"/>
        <c:crosses val="autoZero"/>
        <c:auto val="1"/>
        <c:lblAlgn val="ctr"/>
        <c:lblOffset val="100"/>
        <c:noMultiLvlLbl val="0"/>
      </c:catAx>
      <c:valAx>
        <c:axId val="931265935"/>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12150131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intensidad de la Ayuda a Domicilio (horas). GRADO III</a:t>
            </a:r>
          </a:p>
        </c:rich>
      </c:tx>
      <c:overlay val="0"/>
    </c:title>
    <c:autoTitleDeleted val="0"/>
    <c:plotArea>
      <c:layout/>
      <c:barChart>
        <c:barDir val="col"/>
        <c:grouping val="clustered"/>
        <c:varyColors val="0"/>
        <c:ser>
          <c:idx val="0"/>
          <c:order val="0"/>
          <c:tx>
            <c:v>Ayuda a Domicilio</c:v>
          </c:tx>
          <c:spPr>
            <a:solidFill>
              <a:srgbClr val="AD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0.5</c:v>
              </c:pt>
              <c:pt idx="2">
                <c:v>1.4</c:v>
              </c:pt>
              <c:pt idx="3">
                <c:v>2.9</c:v>
              </c:pt>
              <c:pt idx="4">
                <c:v>15.8</c:v>
              </c:pt>
              <c:pt idx="5">
                <c:v>2.8</c:v>
              </c:pt>
              <c:pt idx="6">
                <c:v>3.9</c:v>
              </c:pt>
              <c:pt idx="7">
                <c:v>7.6</c:v>
              </c:pt>
              <c:pt idx="8">
                <c:v>15.3</c:v>
              </c:pt>
              <c:pt idx="9">
                <c:v>49.7</c:v>
              </c:pt>
            </c:numLit>
          </c:val>
          <c:extLst>
            <c:ext xmlns:c16="http://schemas.microsoft.com/office/drawing/2014/chart" uri="{C3380CC4-5D6E-409C-BE32-E72D297353CC}">
              <c16:uniqueId val="{00000000-6ED3-4734-A9B2-3943F69BEBE0}"/>
            </c:ext>
          </c:extLst>
        </c:ser>
        <c:ser>
          <c:idx val="1"/>
          <c:order val="1"/>
          <c:tx>
            <c:v>PE Vinculada al Servicio</c:v>
          </c:tx>
          <c:spPr>
            <a:solidFill>
              <a:srgbClr val="8784C6"/>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c:v>
              </c:pt>
              <c:pt idx="1">
                <c:v>0</c:v>
              </c:pt>
              <c:pt idx="2">
                <c:v>0</c:v>
              </c:pt>
              <c:pt idx="3">
                <c:v>1</c:v>
              </c:pt>
              <c:pt idx="4">
                <c:v>0.6</c:v>
              </c:pt>
              <c:pt idx="5">
                <c:v>1.7</c:v>
              </c:pt>
              <c:pt idx="6">
                <c:v>1</c:v>
              </c:pt>
              <c:pt idx="7">
                <c:v>16.7</c:v>
              </c:pt>
              <c:pt idx="8">
                <c:v>25.1</c:v>
              </c:pt>
              <c:pt idx="9">
                <c:v>53.9</c:v>
              </c:pt>
            </c:numLit>
          </c:val>
          <c:extLst>
            <c:ext xmlns:c16="http://schemas.microsoft.com/office/drawing/2014/chart" uri="{C3380CC4-5D6E-409C-BE32-E72D297353CC}">
              <c16:uniqueId val="{00000001-6ED3-4734-A9B2-3943F69BEBE0}"/>
            </c:ext>
          </c:extLst>
        </c:ser>
        <c:ser>
          <c:idx val="2"/>
          <c:order val="2"/>
          <c:tx>
            <c:v>Total de prestaciones</c:v>
          </c:tx>
          <c:spPr>
            <a:solidFill>
              <a:srgbClr val="5A3471"/>
            </a:solidFill>
            <a:ln w="9525">
              <a:solidFill>
                <a:srgbClr val="000000"/>
              </a:solidFill>
            </a:ln>
          </c:spPr>
          <c:invertIfNegative val="0"/>
          <c:cat>
            <c:strLit>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Lit>
          </c:cat>
          <c:val>
            <c:numLit>
              <c:formatCode>General</c:formatCode>
              <c:ptCount val="10"/>
              <c:pt idx="0">
                <c:v>0.1</c:v>
              </c:pt>
              <c:pt idx="1">
                <c:v>0.4</c:v>
              </c:pt>
              <c:pt idx="2">
                <c:v>1.2</c:v>
              </c:pt>
              <c:pt idx="3">
                <c:v>2.6</c:v>
              </c:pt>
              <c:pt idx="4">
                <c:v>13.6</c:v>
              </c:pt>
              <c:pt idx="5">
                <c:v>2.6</c:v>
              </c:pt>
              <c:pt idx="6">
                <c:v>3.5</c:v>
              </c:pt>
              <c:pt idx="7">
                <c:v>8.9</c:v>
              </c:pt>
              <c:pt idx="8">
                <c:v>16.7</c:v>
              </c:pt>
              <c:pt idx="9">
                <c:v>50.4</c:v>
              </c:pt>
            </c:numLit>
          </c:val>
          <c:extLst>
            <c:ext xmlns:c16="http://schemas.microsoft.com/office/drawing/2014/chart" uri="{C3380CC4-5D6E-409C-BE32-E72D297353CC}">
              <c16:uniqueId val="{00000002-6ED3-4734-A9B2-3943F69BEBE0}"/>
            </c:ext>
          </c:extLst>
        </c:ser>
        <c:dLbls>
          <c:showLegendKey val="0"/>
          <c:showVal val="0"/>
          <c:showCatName val="0"/>
          <c:showSerName val="0"/>
          <c:showPercent val="0"/>
          <c:showBubbleSize val="0"/>
        </c:dLbls>
        <c:gapWidth val="55"/>
        <c:axId val="1121505951"/>
        <c:axId val="931258255"/>
      </c:barChart>
      <c:catAx>
        <c:axId val="112150595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58255"/>
        <c:crosses val="autoZero"/>
        <c:auto val="1"/>
        <c:lblAlgn val="ctr"/>
        <c:lblOffset val="100"/>
        <c:noMultiLvlLbl val="0"/>
      </c:catAx>
      <c:valAx>
        <c:axId val="931258255"/>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12150595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2.9</c:v>
              </c:pt>
              <c:pt idx="1">
                <c:v>0</c:v>
              </c:pt>
              <c:pt idx="2">
                <c:v>0.2</c:v>
              </c:pt>
              <c:pt idx="3">
                <c:v>91</c:v>
              </c:pt>
              <c:pt idx="4">
                <c:v>0.5</c:v>
              </c:pt>
              <c:pt idx="5">
                <c:v>0.2</c:v>
              </c:pt>
              <c:pt idx="6">
                <c:v>5.2</c:v>
              </c:pt>
              <c:pt idx="7">
                <c:v>0</c:v>
              </c:pt>
              <c:pt idx="8">
                <c:v>0</c:v>
              </c:pt>
            </c:numLit>
          </c:val>
          <c:extLst>
            <c:ext xmlns:c16="http://schemas.microsoft.com/office/drawing/2014/chart" uri="{C3380CC4-5D6E-409C-BE32-E72D297353CC}">
              <c16:uniqueId val="{00000000-9F78-49B9-AFF5-47CF06A68476}"/>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1.4</c:v>
              </c:pt>
              <c:pt idx="1">
                <c:v>0.8</c:v>
              </c:pt>
              <c:pt idx="2">
                <c:v>1.3</c:v>
              </c:pt>
              <c:pt idx="3">
                <c:v>25.1</c:v>
              </c:pt>
              <c:pt idx="4">
                <c:v>21.9</c:v>
              </c:pt>
              <c:pt idx="5">
                <c:v>42.8</c:v>
              </c:pt>
              <c:pt idx="6">
                <c:v>5.4</c:v>
              </c:pt>
              <c:pt idx="7">
                <c:v>0.3</c:v>
              </c:pt>
              <c:pt idx="8">
                <c:v>1</c:v>
              </c:pt>
            </c:numLit>
          </c:val>
          <c:extLst>
            <c:ext xmlns:c16="http://schemas.microsoft.com/office/drawing/2014/chart" uri="{C3380CC4-5D6E-409C-BE32-E72D297353CC}">
              <c16:uniqueId val="{00000001-9F78-49B9-AFF5-47CF06A68476}"/>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0.1</c:v>
              </c:pt>
              <c:pt idx="2">
                <c:v>0.3</c:v>
              </c:pt>
              <c:pt idx="3">
                <c:v>13.8</c:v>
              </c:pt>
              <c:pt idx="4">
                <c:v>16.399999999999999</c:v>
              </c:pt>
              <c:pt idx="5">
                <c:v>59.3</c:v>
              </c:pt>
              <c:pt idx="6">
                <c:v>9.5</c:v>
              </c:pt>
              <c:pt idx="7">
                <c:v>0.3</c:v>
              </c:pt>
              <c:pt idx="8">
                <c:v>0.3</c:v>
              </c:pt>
            </c:numLit>
          </c:val>
          <c:extLst>
            <c:ext xmlns:c16="http://schemas.microsoft.com/office/drawing/2014/chart" uri="{C3380CC4-5D6E-409C-BE32-E72D297353CC}">
              <c16:uniqueId val="{00000002-9F78-49B9-AFF5-47CF06A68476}"/>
            </c:ext>
          </c:extLst>
        </c:ser>
        <c:dLbls>
          <c:showLegendKey val="0"/>
          <c:showVal val="0"/>
          <c:showCatName val="0"/>
          <c:showSerName val="0"/>
          <c:showPercent val="0"/>
          <c:showBubbleSize val="0"/>
        </c:dLbls>
        <c:gapWidth val="55"/>
        <c:axId val="965193855"/>
        <c:axId val="931258735"/>
      </c:barChart>
      <c:catAx>
        <c:axId val="965193855"/>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58735"/>
        <c:crosses val="autoZero"/>
        <c:auto val="1"/>
        <c:lblAlgn val="ctr"/>
        <c:lblOffset val="100"/>
        <c:noMultiLvlLbl val="0"/>
      </c:catAx>
      <c:valAx>
        <c:axId val="931258735"/>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965193855"/>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3.1</c:v>
              </c:pt>
              <c:pt idx="1">
                <c:v>0</c:v>
              </c:pt>
              <c:pt idx="2">
                <c:v>0.1</c:v>
              </c:pt>
              <c:pt idx="3">
                <c:v>14.4</c:v>
              </c:pt>
              <c:pt idx="4">
                <c:v>22.3</c:v>
              </c:pt>
              <c:pt idx="5">
                <c:v>55.3</c:v>
              </c:pt>
              <c:pt idx="6">
                <c:v>4.5999999999999996</c:v>
              </c:pt>
              <c:pt idx="7">
                <c:v>0.1</c:v>
              </c:pt>
              <c:pt idx="8">
                <c:v>0.1</c:v>
              </c:pt>
            </c:numLit>
          </c:val>
          <c:extLst>
            <c:ext xmlns:c16="http://schemas.microsoft.com/office/drawing/2014/chart" uri="{C3380CC4-5D6E-409C-BE32-E72D297353CC}">
              <c16:uniqueId val="{00000000-04A0-4CE1-A5A7-8ACF962FDC46}"/>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0.8</c:v>
              </c:pt>
              <c:pt idx="1">
                <c:v>0.1</c:v>
              </c:pt>
              <c:pt idx="2">
                <c:v>0.9</c:v>
              </c:pt>
              <c:pt idx="3">
                <c:v>13.3</c:v>
              </c:pt>
              <c:pt idx="4">
                <c:v>11.3</c:v>
              </c:pt>
              <c:pt idx="5">
                <c:v>17.3</c:v>
              </c:pt>
              <c:pt idx="6">
                <c:v>24.2</c:v>
              </c:pt>
              <c:pt idx="7">
                <c:v>10.9</c:v>
              </c:pt>
              <c:pt idx="8">
                <c:v>21.2</c:v>
              </c:pt>
            </c:numLit>
          </c:val>
          <c:extLst>
            <c:ext xmlns:c16="http://schemas.microsoft.com/office/drawing/2014/chart" uri="{C3380CC4-5D6E-409C-BE32-E72D297353CC}">
              <c16:uniqueId val="{00000001-04A0-4CE1-A5A7-8ACF962FDC46}"/>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c:v>
              </c:pt>
              <c:pt idx="1">
                <c:v>0</c:v>
              </c:pt>
              <c:pt idx="2">
                <c:v>0.1</c:v>
              </c:pt>
              <c:pt idx="3">
                <c:v>5.7</c:v>
              </c:pt>
              <c:pt idx="4">
                <c:v>4.9000000000000004</c:v>
              </c:pt>
              <c:pt idx="5">
                <c:v>12.3</c:v>
              </c:pt>
              <c:pt idx="6">
                <c:v>11.1</c:v>
              </c:pt>
              <c:pt idx="7">
                <c:v>40.299999999999997</c:v>
              </c:pt>
              <c:pt idx="8">
                <c:v>25.6</c:v>
              </c:pt>
            </c:numLit>
          </c:val>
          <c:extLst>
            <c:ext xmlns:c16="http://schemas.microsoft.com/office/drawing/2014/chart" uri="{C3380CC4-5D6E-409C-BE32-E72D297353CC}">
              <c16:uniqueId val="{00000002-04A0-4CE1-A5A7-8ACF962FDC46}"/>
            </c:ext>
          </c:extLst>
        </c:ser>
        <c:dLbls>
          <c:showLegendKey val="0"/>
          <c:showVal val="0"/>
          <c:showCatName val="0"/>
          <c:showSerName val="0"/>
          <c:showPercent val="0"/>
          <c:showBubbleSize val="0"/>
        </c:dLbls>
        <c:gapWidth val="55"/>
        <c:axId val="965199887"/>
        <c:axId val="931276975"/>
      </c:barChart>
      <c:catAx>
        <c:axId val="965199887"/>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76975"/>
        <c:crosses val="autoZero"/>
        <c:auto val="1"/>
        <c:lblAlgn val="ctr"/>
        <c:lblOffset val="100"/>
        <c:noMultiLvlLbl val="0"/>
      </c:catAx>
      <c:valAx>
        <c:axId val="931276975"/>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965199887"/>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8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solidFill>
                  <a:srgbClr val="5A3471"/>
                </a:solidFill>
                <a:latin typeface="Calibri"/>
                <a:ea typeface="Calibri"/>
                <a:cs typeface="Calibri"/>
              </a:defRPr>
            </a:pPr>
            <a:r>
              <a:rPr lang="es-ES"/>
              <a:t>Distribución de la cuantía de las Prestaciones Económicas (euros). GRADO III</a:t>
            </a:r>
          </a:p>
        </c:rich>
      </c:tx>
      <c:overlay val="0"/>
    </c:title>
    <c:autoTitleDeleted val="0"/>
    <c:plotArea>
      <c:layout/>
      <c:barChart>
        <c:barDir val="col"/>
        <c:grouping val="clustered"/>
        <c:varyColors val="0"/>
        <c:ser>
          <c:idx val="0"/>
          <c:order val="0"/>
          <c:tx>
            <c:v>PE Cuidados Familiares</c:v>
          </c:tx>
          <c:spPr>
            <a:solidFill>
              <a:srgbClr val="AD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3</c:v>
              </c:pt>
              <c:pt idx="1">
                <c:v>0</c:v>
              </c:pt>
              <c:pt idx="2">
                <c:v>0.1</c:v>
              </c:pt>
              <c:pt idx="3">
                <c:v>0.6</c:v>
              </c:pt>
              <c:pt idx="4">
                <c:v>18.100000000000001</c:v>
              </c:pt>
              <c:pt idx="5">
                <c:v>19.7</c:v>
              </c:pt>
              <c:pt idx="6">
                <c:v>54.1</c:v>
              </c:pt>
              <c:pt idx="7">
                <c:v>4.3</c:v>
              </c:pt>
              <c:pt idx="8">
                <c:v>0.1</c:v>
              </c:pt>
            </c:numLit>
          </c:val>
          <c:extLst>
            <c:ext xmlns:c16="http://schemas.microsoft.com/office/drawing/2014/chart" uri="{C3380CC4-5D6E-409C-BE32-E72D297353CC}">
              <c16:uniqueId val="{00000000-6AF4-4322-AA62-B8377FDED96D}"/>
            </c:ext>
          </c:extLst>
        </c:ser>
        <c:ser>
          <c:idx val="1"/>
          <c:order val="1"/>
          <c:tx>
            <c:v>PE Vinculada al Servicio</c:v>
          </c:tx>
          <c:spPr>
            <a:solidFill>
              <a:srgbClr val="8784C6"/>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0.9</c:v>
              </c:pt>
              <c:pt idx="1">
                <c:v>0</c:v>
              </c:pt>
              <c:pt idx="2">
                <c:v>0.7</c:v>
              </c:pt>
              <c:pt idx="3">
                <c:v>1.2</c:v>
              </c:pt>
              <c:pt idx="4">
                <c:v>18.399999999999999</c:v>
              </c:pt>
              <c:pt idx="5">
                <c:v>9</c:v>
              </c:pt>
              <c:pt idx="6">
                <c:v>15.5</c:v>
              </c:pt>
              <c:pt idx="7">
                <c:v>18.100000000000001</c:v>
              </c:pt>
              <c:pt idx="8">
                <c:v>36.200000000000003</c:v>
              </c:pt>
            </c:numLit>
          </c:val>
          <c:extLst>
            <c:ext xmlns:c16="http://schemas.microsoft.com/office/drawing/2014/chart" uri="{C3380CC4-5D6E-409C-BE32-E72D297353CC}">
              <c16:uniqueId val="{00000001-6AF4-4322-AA62-B8377FDED96D}"/>
            </c:ext>
          </c:extLst>
        </c:ser>
        <c:ser>
          <c:idx val="2"/>
          <c:order val="2"/>
          <c:tx>
            <c:v>PE Asistencia Personal</c:v>
          </c:tx>
          <c:spPr>
            <a:solidFill>
              <a:srgbClr val="5A3471"/>
            </a:solidFill>
            <a:ln w="9525">
              <a:solidFill>
                <a:srgbClr val="000000"/>
              </a:solidFill>
            </a:ln>
          </c:spPr>
          <c:invertIfNegative val="0"/>
          <c:cat>
            <c:strLit>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Lit>
          </c:cat>
          <c:val>
            <c:numLit>
              <c:formatCode>General</c:formatCode>
              <c:ptCount val="9"/>
              <c:pt idx="0">
                <c:v>0.1</c:v>
              </c:pt>
              <c:pt idx="1">
                <c:v>0</c:v>
              </c:pt>
              <c:pt idx="2">
                <c:v>0</c:v>
              </c:pt>
              <c:pt idx="3">
                <c:v>0.1</c:v>
              </c:pt>
              <c:pt idx="4">
                <c:v>4.8</c:v>
              </c:pt>
              <c:pt idx="5">
                <c:v>3.4</c:v>
              </c:pt>
              <c:pt idx="6">
                <c:v>5.9</c:v>
              </c:pt>
              <c:pt idx="7">
                <c:v>15.9</c:v>
              </c:pt>
              <c:pt idx="8">
                <c:v>69.8</c:v>
              </c:pt>
            </c:numLit>
          </c:val>
          <c:extLst>
            <c:ext xmlns:c16="http://schemas.microsoft.com/office/drawing/2014/chart" uri="{C3380CC4-5D6E-409C-BE32-E72D297353CC}">
              <c16:uniqueId val="{00000002-6AF4-4322-AA62-B8377FDED96D}"/>
            </c:ext>
          </c:extLst>
        </c:ser>
        <c:dLbls>
          <c:showLegendKey val="0"/>
          <c:showVal val="0"/>
          <c:showCatName val="0"/>
          <c:showSerName val="0"/>
          <c:showPercent val="0"/>
          <c:showBubbleSize val="0"/>
        </c:dLbls>
        <c:gapWidth val="55"/>
        <c:axId val="965184111"/>
        <c:axId val="931299055"/>
      </c:barChart>
      <c:catAx>
        <c:axId val="965184111"/>
        <c:scaling>
          <c:orientation val="minMax"/>
        </c:scaling>
        <c:delete val="0"/>
        <c:axPos val="b"/>
        <c:numFmt formatCode="General" sourceLinked="1"/>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99055"/>
        <c:crosses val="autoZero"/>
        <c:auto val="1"/>
        <c:lblAlgn val="ctr"/>
        <c:lblOffset val="100"/>
        <c:noMultiLvlLbl val="0"/>
      </c:catAx>
      <c:valAx>
        <c:axId val="931299055"/>
        <c:scaling>
          <c:orientation val="minMax"/>
          <c:min val="0"/>
        </c:scaling>
        <c:delete val="0"/>
        <c:axPos val="l"/>
        <c:numFmt formatCode="0&quot;%&quot;"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965184111"/>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Tiempo medio desde la Solicitud de dependencia hasta la Resolución de Prestación (días)</a:t>
            </a:r>
          </a:p>
        </c:rich>
      </c:tx>
      <c:overlay val="0"/>
    </c:title>
    <c:autoTitleDeleted val="0"/>
    <c:plotArea>
      <c:layout/>
      <c:barChart>
        <c:barDir val="col"/>
        <c:grouping val="clustered"/>
        <c:varyColors val="0"/>
        <c:ser>
          <c:idx val="0"/>
          <c:order val="0"/>
          <c:tx>
            <c:v>Tiempo medio</c:v>
          </c:tx>
          <c:spPr>
            <a:solidFill>
              <a:srgbClr val="DECEE8"/>
            </a:solidFill>
            <a:ln w="12700">
              <a:solidFill>
                <a:srgbClr val="000000"/>
              </a:solidFill>
            </a:ln>
          </c:spPr>
          <c:invertIfNegative val="0"/>
          <c:dPt>
            <c:idx val="5"/>
            <c:invertIfNegative val="0"/>
            <c:bubble3D val="0"/>
            <c:spPr>
              <a:solidFill>
                <a:srgbClr val="5A3471"/>
              </a:solidFill>
              <a:ln w="12700">
                <a:solidFill>
                  <a:srgbClr val="000000"/>
                </a:solidFill>
              </a:ln>
            </c:spPr>
            <c:extLst>
              <c:ext xmlns:c16="http://schemas.microsoft.com/office/drawing/2014/chart" uri="{C3380CC4-5D6E-409C-BE32-E72D297353CC}">
                <c16:uniqueId val="{00000001-7202-4B1A-AF67-6766FA958FB5}"/>
              </c:ext>
            </c:extLst>
          </c:dPt>
          <c:dLbls>
            <c:numFmt formatCode="#,##0" sourceLinked="0"/>
            <c:spPr>
              <a:noFill/>
              <a:ln>
                <a:noFill/>
              </a:ln>
              <a:effectLst/>
            </c:spPr>
            <c:txPr>
              <a:bodyPr wrap="square" lIns="38100" tIns="19050" rIns="38100" bIns="19050" anchor="ctr">
                <a:spAutoFit/>
              </a:bodyPr>
              <a:lstStyle/>
              <a:p>
                <a:pPr>
                  <a:defRPr sz="900" b="1">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Murcia, Región de</c:v>
              </c:pt>
              <c:pt idx="1">
                <c:v>Asturias, Principado de</c:v>
              </c:pt>
              <c:pt idx="2">
                <c:v>Andalucía</c:v>
              </c:pt>
              <c:pt idx="3">
                <c:v>Madrid, Comunidad de</c:v>
              </c:pt>
              <c:pt idx="4">
                <c:v>Galicia</c:v>
              </c:pt>
              <c:pt idx="5">
                <c:v>Total Nacional</c:v>
              </c:pt>
              <c:pt idx="6">
                <c:v>Comunitat Valenciana</c:v>
              </c:pt>
              <c:pt idx="7">
                <c:v>Extremadura</c:v>
              </c:pt>
              <c:pt idx="8">
                <c:v>Cataluña</c:v>
              </c:pt>
              <c:pt idx="9">
                <c:v>Canarias</c:v>
              </c:pt>
              <c:pt idx="10">
                <c:v>Navarra, Comunidad Foral de</c:v>
              </c:pt>
              <c:pt idx="11">
                <c:v>Balears, Illes</c:v>
              </c:pt>
              <c:pt idx="12">
                <c:v>Melilla</c:v>
              </c:pt>
              <c:pt idx="13">
                <c:v>Cantabria</c:v>
              </c:pt>
              <c:pt idx="14">
                <c:v>Castilla - La Mancha</c:v>
              </c:pt>
              <c:pt idx="15">
                <c:v>Rioja, La</c:v>
              </c:pt>
              <c:pt idx="16">
                <c:v>País Vasco</c:v>
              </c:pt>
              <c:pt idx="17">
                <c:v>Castilla y León</c:v>
              </c:pt>
              <c:pt idx="18">
                <c:v>Aragón</c:v>
              </c:pt>
              <c:pt idx="19">
                <c:v>Ceuta</c:v>
              </c:pt>
            </c:strLit>
          </c:cat>
          <c:val>
            <c:numLit>
              <c:formatCode>General</c:formatCode>
              <c:ptCount val="20"/>
              <c:pt idx="0">
                <c:v>536</c:v>
              </c:pt>
              <c:pt idx="1">
                <c:v>416</c:v>
              </c:pt>
              <c:pt idx="2">
                <c:v>413</c:v>
              </c:pt>
              <c:pt idx="3">
                <c:v>335</c:v>
              </c:pt>
              <c:pt idx="4">
                <c:v>308</c:v>
              </c:pt>
              <c:pt idx="5">
                <c:v>302</c:v>
              </c:pt>
              <c:pt idx="6">
                <c:v>299</c:v>
              </c:pt>
              <c:pt idx="7">
                <c:v>272</c:v>
              </c:pt>
              <c:pt idx="8">
                <c:v>264</c:v>
              </c:pt>
              <c:pt idx="9">
                <c:v>250</c:v>
              </c:pt>
              <c:pt idx="10">
                <c:v>222</c:v>
              </c:pt>
              <c:pt idx="11">
                <c:v>192</c:v>
              </c:pt>
              <c:pt idx="12">
                <c:v>183</c:v>
              </c:pt>
              <c:pt idx="13">
                <c:v>171</c:v>
              </c:pt>
              <c:pt idx="14">
                <c:v>165</c:v>
              </c:pt>
              <c:pt idx="15">
                <c:v>131</c:v>
              </c:pt>
              <c:pt idx="16">
                <c:v>130</c:v>
              </c:pt>
              <c:pt idx="17">
                <c:v>120</c:v>
              </c:pt>
              <c:pt idx="18">
                <c:v>111</c:v>
              </c:pt>
              <c:pt idx="19">
                <c:v>78</c:v>
              </c:pt>
            </c:numLit>
          </c:val>
          <c:extLst>
            <c:ext xmlns:c16="http://schemas.microsoft.com/office/drawing/2014/chart" uri="{C3380CC4-5D6E-409C-BE32-E72D297353CC}">
              <c16:uniqueId val="{00000000-7202-4B1A-AF67-6766FA958FB5}"/>
            </c:ext>
          </c:extLst>
        </c:ser>
        <c:dLbls>
          <c:showLegendKey val="0"/>
          <c:showVal val="0"/>
          <c:showCatName val="0"/>
          <c:showSerName val="0"/>
          <c:showPercent val="0"/>
          <c:showBubbleSize val="0"/>
        </c:dLbls>
        <c:gapWidth val="40"/>
        <c:axId val="1113703167"/>
        <c:axId val="931314895"/>
      </c:barChart>
      <c:catAx>
        <c:axId val="1113703167"/>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14895"/>
        <c:crosses val="autoZero"/>
        <c:auto val="1"/>
        <c:lblAlgn val="ctr"/>
        <c:lblOffset val="100"/>
        <c:noMultiLvlLbl val="0"/>
      </c:catAx>
      <c:valAx>
        <c:axId val="931314895"/>
        <c:scaling>
          <c:orientation val="minMax"/>
          <c:min val="0"/>
        </c:scaling>
        <c:delete val="0"/>
        <c:axPos val="l"/>
        <c:numFmt formatCode="#,##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113703167"/>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2"/>
            <c:invertIfNegative val="0"/>
            <c:bubble3D val="0"/>
            <c:spPr>
              <a:solidFill>
                <a:srgbClr val="5A3471"/>
              </a:solidFill>
              <a:ln w="9525">
                <a:solidFill>
                  <a:srgbClr val="000000"/>
                </a:solidFill>
              </a:ln>
            </c:spPr>
            <c:extLst>
              <c:ext xmlns:c16="http://schemas.microsoft.com/office/drawing/2014/chart" uri="{C3380CC4-5D6E-409C-BE32-E72D297353CC}">
                <c16:uniqueId val="{0000000D-3339-440C-A433-78035951516D}"/>
              </c:ext>
            </c:extLst>
          </c:dPt>
          <c:dLbls>
            <c:dLbl>
              <c:idx val="0"/>
              <c:tx>
                <c:rich>
                  <a:bodyPr/>
                  <a:lstStyle/>
                  <a:p>
                    <a:r>
                      <a:rPr lang="es-ES"/>
                      <a:t>51.969
99,88%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39-440C-A433-78035951516D}"/>
                </c:ext>
              </c:extLst>
            </c:dLbl>
            <c:dLbl>
              <c:idx val="1"/>
              <c:tx>
                <c:rich>
                  <a:bodyPr/>
                  <a:lstStyle/>
                  <a:p>
                    <a:r>
                      <a:rPr lang="es-ES"/>
                      <a:t>129.156
99,85%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39-440C-A433-78035951516D}"/>
                </c:ext>
              </c:extLst>
            </c:dLbl>
            <c:dLbl>
              <c:idx val="2"/>
              <c:tx>
                <c:rich>
                  <a:bodyPr/>
                  <a:lstStyle/>
                  <a:p>
                    <a:r>
                      <a:rPr lang="es-ES"/>
                      <a:t>78.408
99,60%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39-440C-A433-78035951516D}"/>
                </c:ext>
              </c:extLst>
            </c:dLbl>
            <c:dLbl>
              <c:idx val="3"/>
              <c:tx>
                <c:rich>
                  <a:bodyPr/>
                  <a:lstStyle/>
                  <a:p>
                    <a:r>
                      <a:rPr lang="es-ES"/>
                      <a:t>98.578
99,50%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39-440C-A433-78035951516D}"/>
                </c:ext>
              </c:extLst>
            </c:dLbl>
            <c:dLbl>
              <c:idx val="4"/>
              <c:tx>
                <c:rich>
                  <a:bodyPr/>
                  <a:lstStyle/>
                  <a:p>
                    <a:r>
                      <a:rPr lang="es-ES"/>
                      <a:t>36.915
98,68%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39-440C-A433-78035951516D}"/>
                </c:ext>
              </c:extLst>
            </c:dLbl>
            <c:dLbl>
              <c:idx val="5"/>
              <c:tx>
                <c:rich>
                  <a:bodyPr/>
                  <a:lstStyle/>
                  <a:p>
                    <a:r>
                      <a:rPr lang="es-ES"/>
                      <a:t>17.081
97,43%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39-440C-A433-78035951516D}"/>
                </c:ext>
              </c:extLst>
            </c:dLbl>
            <c:dLbl>
              <c:idx val="6"/>
              <c:tx>
                <c:rich>
                  <a:bodyPr/>
                  <a:lstStyle/>
                  <a:p>
                    <a:r>
                      <a:rPr lang="es-ES"/>
                      <a:t>359.838
96,87%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39-440C-A433-78035951516D}"/>
                </c:ext>
              </c:extLst>
            </c:dLbl>
            <c:dLbl>
              <c:idx val="7"/>
              <c:tx>
                <c:rich>
                  <a:bodyPr/>
                  <a:lstStyle/>
                  <a:p>
                    <a:r>
                      <a:rPr lang="es-ES"/>
                      <a:t>1.672
96,65%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39-440C-A433-78035951516D}"/>
                </c:ext>
              </c:extLst>
            </c:dLbl>
            <c:dLbl>
              <c:idx val="8"/>
              <c:tx>
                <c:rich>
                  <a:bodyPr/>
                  <a:lstStyle/>
                  <a:p>
                    <a:r>
                      <a:rPr lang="es-ES"/>
                      <a:t>82.708
96,14%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39-440C-A433-78035951516D}"/>
                </c:ext>
              </c:extLst>
            </c:dLbl>
            <c:dLbl>
              <c:idx val="9"/>
              <c:tx>
                <c:rich>
                  <a:bodyPr/>
                  <a:lstStyle/>
                  <a:p>
                    <a:r>
                      <a:rPr lang="es-ES"/>
                      <a:t>226.581
94,73%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39-440C-A433-78035951516D}"/>
                </c:ext>
              </c:extLst>
            </c:dLbl>
            <c:dLbl>
              <c:idx val="10"/>
              <c:tx>
                <c:rich>
                  <a:bodyPr/>
                  <a:lstStyle/>
                  <a:p>
                    <a:r>
                      <a:rPr lang="es-ES"/>
                      <a:t>185.958
94,27%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39-440C-A433-78035951516D}"/>
                </c:ext>
              </c:extLst>
            </c:dLbl>
            <c:dLbl>
              <c:idx val="11"/>
              <c:tx>
                <c:rich>
                  <a:bodyPr/>
                  <a:lstStyle/>
                  <a:p>
                    <a:r>
                      <a:rPr lang="es-ES"/>
                      <a:t>19.672
94,02%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39-440C-A433-78035951516D}"/>
                </c:ext>
              </c:extLst>
            </c:dLbl>
            <c:dLbl>
              <c:idx val="12"/>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1.768.186
93,96%</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39-440C-A433-78035951516D}"/>
                </c:ext>
              </c:extLst>
            </c:dLbl>
            <c:dLbl>
              <c:idx val="13"/>
              <c:tx>
                <c:rich>
                  <a:bodyPr/>
                  <a:lstStyle/>
                  <a:p>
                    <a:r>
                      <a:rPr lang="es-ES"/>
                      <a:t>2.435
92,62%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39-440C-A433-78035951516D}"/>
                </c:ext>
              </c:extLst>
            </c:dLbl>
            <c:dLbl>
              <c:idx val="14"/>
              <c:tx>
                <c:rich>
                  <a:bodyPr/>
                  <a:lstStyle/>
                  <a:p>
                    <a:r>
                      <a:rPr lang="es-ES"/>
                      <a:t>9.749
90,95%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39-440C-A433-78035951516D}"/>
                </c:ext>
              </c:extLst>
            </c:dLbl>
            <c:dLbl>
              <c:idx val="15"/>
              <c:tx>
                <c:rich>
                  <a:bodyPr/>
                  <a:lstStyle/>
                  <a:p>
                    <a:r>
                      <a:rPr lang="es-ES"/>
                      <a:t>35.529
89,65%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339-440C-A433-78035951516D}"/>
                </c:ext>
              </c:extLst>
            </c:dLbl>
            <c:dLbl>
              <c:idx val="16"/>
              <c:tx>
                <c:rich>
                  <a:bodyPr/>
                  <a:lstStyle/>
                  <a:p>
                    <a:r>
                      <a:rPr lang="es-ES"/>
                      <a:t>37.477
88,24%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339-440C-A433-78035951516D}"/>
                </c:ext>
              </c:extLst>
            </c:dLbl>
            <c:dLbl>
              <c:idx val="17"/>
              <c:tx>
                <c:rich>
                  <a:bodyPr/>
                  <a:lstStyle/>
                  <a:p>
                    <a:r>
                      <a:rPr lang="es-ES"/>
                      <a:t>52.506
87,82%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339-440C-A433-78035951516D}"/>
                </c:ext>
              </c:extLst>
            </c:dLbl>
            <c:dLbl>
              <c:idx val="18"/>
              <c:tx>
                <c:rich>
                  <a:bodyPr/>
                  <a:lstStyle/>
                  <a:p>
                    <a:r>
                      <a:rPr lang="es-ES"/>
                      <a:t>266.865
86,63%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339-440C-A433-78035951516D}"/>
                </c:ext>
              </c:extLst>
            </c:dLbl>
            <c:dLbl>
              <c:idx val="19"/>
              <c:tx>
                <c:rich>
                  <a:bodyPr/>
                  <a:lstStyle/>
                  <a:p>
                    <a:r>
                      <a:rPr lang="es-ES"/>
                      <a:t>75.089
85,43%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339-440C-A433-78035951516D}"/>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Canarias</c:v>
              </c:pt>
              <c:pt idx="3">
                <c:v>Galicia</c:v>
              </c:pt>
              <c:pt idx="4">
                <c:v>Asturias, Principado de</c:v>
              </c:pt>
              <c:pt idx="5">
                <c:v>Navarra, Comunidad Foral de</c:v>
              </c:pt>
              <c:pt idx="6">
                <c:v>Andalucía</c:v>
              </c:pt>
              <c:pt idx="7">
                <c:v>Ceuta</c:v>
              </c:pt>
              <c:pt idx="8">
                <c:v>Castilla - La Mancha</c:v>
              </c:pt>
              <c:pt idx="9">
                <c:v>Madrid, Comunidad de</c:v>
              </c:pt>
              <c:pt idx="10">
                <c:v>Comunitat Valenciana</c:v>
              </c:pt>
              <c:pt idx="11">
                <c:v>Cantabria</c:v>
              </c:pt>
              <c:pt idx="12">
                <c:v>Total Nacional</c:v>
              </c:pt>
              <c:pt idx="13">
                <c:v>Melilla</c:v>
              </c:pt>
              <c:pt idx="14">
                <c:v>Rioja, La</c:v>
              </c:pt>
              <c:pt idx="15">
                <c:v>Balears, Illes</c:v>
              </c:pt>
              <c:pt idx="16">
                <c:v>Extremadura</c:v>
              </c:pt>
              <c:pt idx="17">
                <c:v>Murcia, Región de</c:v>
              </c:pt>
              <c:pt idx="18">
                <c:v>Cataluña</c:v>
              </c:pt>
              <c:pt idx="19">
                <c:v>País Vasco</c:v>
              </c:pt>
            </c:strLit>
          </c:cat>
          <c:val>
            <c:numLit>
              <c:formatCode>General</c:formatCode>
              <c:ptCount val="20"/>
              <c:pt idx="0">
                <c:v>51969</c:v>
              </c:pt>
              <c:pt idx="1">
                <c:v>129156</c:v>
              </c:pt>
              <c:pt idx="2">
                <c:v>78408</c:v>
              </c:pt>
              <c:pt idx="3">
                <c:v>98578</c:v>
              </c:pt>
              <c:pt idx="4">
                <c:v>36915</c:v>
              </c:pt>
              <c:pt idx="5">
                <c:v>17081</c:v>
              </c:pt>
              <c:pt idx="6">
                <c:v>359838</c:v>
              </c:pt>
              <c:pt idx="7">
                <c:v>1672</c:v>
              </c:pt>
              <c:pt idx="8">
                <c:v>82708</c:v>
              </c:pt>
              <c:pt idx="9">
                <c:v>226581</c:v>
              </c:pt>
              <c:pt idx="10">
                <c:v>185958</c:v>
              </c:pt>
              <c:pt idx="11">
                <c:v>19672</c:v>
              </c:pt>
              <c:pt idx="12">
                <c:v>1768186</c:v>
              </c:pt>
              <c:pt idx="13">
                <c:v>2435</c:v>
              </c:pt>
              <c:pt idx="14">
                <c:v>9749</c:v>
              </c:pt>
              <c:pt idx="15">
                <c:v>35529</c:v>
              </c:pt>
              <c:pt idx="16">
                <c:v>37477</c:v>
              </c:pt>
              <c:pt idx="17">
                <c:v>52506</c:v>
              </c:pt>
              <c:pt idx="18">
                <c:v>266865</c:v>
              </c:pt>
              <c:pt idx="19">
                <c:v>75089</c:v>
              </c:pt>
            </c:numLit>
          </c:val>
          <c:extLst>
            <c:ext xmlns:c16="http://schemas.microsoft.com/office/drawing/2014/chart" uri="{C3380CC4-5D6E-409C-BE32-E72D297353CC}">
              <c16:uniqueId val="{00000000-3339-440C-A433-78035951516D}"/>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2"/>
            <c:invertIfNegative val="0"/>
            <c:bubble3D val="0"/>
            <c:spPr>
              <a:solidFill>
                <a:srgbClr val="373472"/>
              </a:solidFill>
              <a:ln w="9525">
                <a:solidFill>
                  <a:srgbClr val="000000"/>
                </a:solidFill>
              </a:ln>
            </c:spPr>
            <c:extLst>
              <c:ext xmlns:c16="http://schemas.microsoft.com/office/drawing/2014/chart" uri="{C3380CC4-5D6E-409C-BE32-E72D297353CC}">
                <c16:uniqueId val="{00000022-3339-440C-A433-78035951516D}"/>
              </c:ext>
            </c:extLst>
          </c:dPt>
          <c:dLbls>
            <c:dLbl>
              <c:idx val="0"/>
              <c:tx>
                <c:rich>
                  <a:bodyPr/>
                  <a:lstStyle/>
                  <a:p>
                    <a:r>
                      <a:rPr lang="es-ES"/>
                      <a:t>62
0,12%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339-440C-A433-78035951516D}"/>
                </c:ext>
              </c:extLst>
            </c:dLbl>
            <c:dLbl>
              <c:idx val="1"/>
              <c:tx>
                <c:rich>
                  <a:bodyPr/>
                  <a:lstStyle/>
                  <a:p>
                    <a:r>
                      <a:rPr lang="es-ES"/>
                      <a:t>193
0,15%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339-440C-A433-78035951516D}"/>
                </c:ext>
              </c:extLst>
            </c:dLbl>
            <c:dLbl>
              <c:idx val="2"/>
              <c:tx>
                <c:rich>
                  <a:bodyPr/>
                  <a:lstStyle/>
                  <a:p>
                    <a:r>
                      <a:rPr lang="es-ES"/>
                      <a:t>318
0,40%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339-440C-A433-78035951516D}"/>
                </c:ext>
              </c:extLst>
            </c:dLbl>
            <c:dLbl>
              <c:idx val="3"/>
              <c:tx>
                <c:rich>
                  <a:bodyPr/>
                  <a:lstStyle/>
                  <a:p>
                    <a:r>
                      <a:rPr lang="es-ES"/>
                      <a:t>499
0,50%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339-440C-A433-78035951516D}"/>
                </c:ext>
              </c:extLst>
            </c:dLbl>
            <c:dLbl>
              <c:idx val="4"/>
              <c:tx>
                <c:rich>
                  <a:bodyPr/>
                  <a:lstStyle/>
                  <a:p>
                    <a:r>
                      <a:rPr lang="es-ES"/>
                      <a:t>495
1,32%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339-440C-A433-78035951516D}"/>
                </c:ext>
              </c:extLst>
            </c:dLbl>
            <c:dLbl>
              <c:idx val="5"/>
              <c:tx>
                <c:rich>
                  <a:bodyPr/>
                  <a:lstStyle/>
                  <a:p>
                    <a:r>
                      <a:rPr lang="es-ES"/>
                      <a:t>451
2,57%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339-440C-A433-78035951516D}"/>
                </c:ext>
              </c:extLst>
            </c:dLbl>
            <c:dLbl>
              <c:idx val="6"/>
              <c:tx>
                <c:rich>
                  <a:bodyPr/>
                  <a:lstStyle/>
                  <a:p>
                    <a:r>
                      <a:rPr lang="es-ES"/>
                      <a:t>11.642
3,13%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339-440C-A433-78035951516D}"/>
                </c:ext>
              </c:extLst>
            </c:dLbl>
            <c:dLbl>
              <c:idx val="7"/>
              <c:tx>
                <c:rich>
                  <a:bodyPr/>
                  <a:lstStyle/>
                  <a:p>
                    <a:r>
                      <a:rPr lang="es-ES"/>
                      <a:t>58
3,35%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339-440C-A433-78035951516D}"/>
                </c:ext>
              </c:extLst>
            </c:dLbl>
            <c:dLbl>
              <c:idx val="8"/>
              <c:tx>
                <c:rich>
                  <a:bodyPr/>
                  <a:lstStyle/>
                  <a:p>
                    <a:r>
                      <a:rPr lang="es-ES"/>
                      <a:t>3.319
3,86%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339-440C-A433-78035951516D}"/>
                </c:ext>
              </c:extLst>
            </c:dLbl>
            <c:dLbl>
              <c:idx val="9"/>
              <c:tx>
                <c:rich>
                  <a:bodyPr/>
                  <a:lstStyle/>
                  <a:p>
                    <a:r>
                      <a:rPr lang="es-ES"/>
                      <a:t>12.612
5,27%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339-440C-A433-78035951516D}"/>
                </c:ext>
              </c:extLst>
            </c:dLbl>
            <c:dLbl>
              <c:idx val="10"/>
              <c:tx>
                <c:rich>
                  <a:bodyPr/>
                  <a:lstStyle/>
                  <a:p>
                    <a:r>
                      <a:rPr lang="es-ES"/>
                      <a:t>11.301
5,73%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339-440C-A433-78035951516D}"/>
                </c:ext>
              </c:extLst>
            </c:dLbl>
            <c:dLbl>
              <c:idx val="11"/>
              <c:tx>
                <c:rich>
                  <a:bodyPr/>
                  <a:lstStyle/>
                  <a:p>
                    <a:r>
                      <a:rPr lang="es-ES"/>
                      <a:t>1.252
5,98%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339-440C-A433-78035951516D}"/>
                </c:ext>
              </c:extLst>
            </c:dLbl>
            <c:dLbl>
              <c:idx val="12"/>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113.724
6,04%</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339-440C-A433-78035951516D}"/>
                </c:ext>
              </c:extLst>
            </c:dLbl>
            <c:dLbl>
              <c:idx val="13"/>
              <c:tx>
                <c:rich>
                  <a:bodyPr/>
                  <a:lstStyle/>
                  <a:p>
                    <a:r>
                      <a:rPr lang="es-ES"/>
                      <a:t>194
7,38%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339-440C-A433-78035951516D}"/>
                </c:ext>
              </c:extLst>
            </c:dLbl>
            <c:dLbl>
              <c:idx val="14"/>
              <c:tx>
                <c:rich>
                  <a:bodyPr/>
                  <a:lstStyle/>
                  <a:p>
                    <a:r>
                      <a:rPr lang="es-ES"/>
                      <a:t>970
9,05%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339-440C-A433-78035951516D}"/>
                </c:ext>
              </c:extLst>
            </c:dLbl>
            <c:dLbl>
              <c:idx val="15"/>
              <c:tx>
                <c:rich>
                  <a:bodyPr/>
                  <a:lstStyle/>
                  <a:p>
                    <a:r>
                      <a:rPr lang="es-ES"/>
                      <a:t>4.102
10,35%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339-440C-A433-78035951516D}"/>
                </c:ext>
              </c:extLst>
            </c:dLbl>
            <c:dLbl>
              <c:idx val="16"/>
              <c:tx>
                <c:rich>
                  <a:bodyPr/>
                  <a:lstStyle/>
                  <a:p>
                    <a:r>
                      <a:rPr lang="es-ES"/>
                      <a:t>4.996
11,76%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339-440C-A433-78035951516D}"/>
                </c:ext>
              </c:extLst>
            </c:dLbl>
            <c:dLbl>
              <c:idx val="17"/>
              <c:tx>
                <c:rich>
                  <a:bodyPr/>
                  <a:lstStyle/>
                  <a:p>
                    <a:r>
                      <a:rPr lang="es-ES"/>
                      <a:t>7.284
12,18%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339-440C-A433-78035951516D}"/>
                </c:ext>
              </c:extLst>
            </c:dLbl>
            <c:dLbl>
              <c:idx val="18"/>
              <c:tx>
                <c:rich>
                  <a:bodyPr/>
                  <a:lstStyle/>
                  <a:p>
                    <a:r>
                      <a:rPr lang="es-ES"/>
                      <a:t>41.169
13,37%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339-440C-A433-78035951516D}"/>
                </c:ext>
              </c:extLst>
            </c:dLbl>
            <c:dLbl>
              <c:idx val="19"/>
              <c:tx>
                <c:rich>
                  <a:bodyPr/>
                  <a:lstStyle/>
                  <a:p>
                    <a:r>
                      <a:rPr lang="es-ES"/>
                      <a:t>12.807
14,57%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339-440C-A433-78035951516D}"/>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Canarias</c:v>
              </c:pt>
              <c:pt idx="3">
                <c:v>Galicia</c:v>
              </c:pt>
              <c:pt idx="4">
                <c:v>Asturias, Principado de</c:v>
              </c:pt>
              <c:pt idx="5">
                <c:v>Navarra, Comunidad Foral de</c:v>
              </c:pt>
              <c:pt idx="6">
                <c:v>Andalucía</c:v>
              </c:pt>
              <c:pt idx="7">
                <c:v>Ceuta</c:v>
              </c:pt>
              <c:pt idx="8">
                <c:v>Castilla - La Mancha</c:v>
              </c:pt>
              <c:pt idx="9">
                <c:v>Madrid, Comunidad de</c:v>
              </c:pt>
              <c:pt idx="10">
                <c:v>Comunitat Valenciana</c:v>
              </c:pt>
              <c:pt idx="11">
                <c:v>Cantabria</c:v>
              </c:pt>
              <c:pt idx="12">
                <c:v>Total Nacional</c:v>
              </c:pt>
              <c:pt idx="13">
                <c:v>Melilla</c:v>
              </c:pt>
              <c:pt idx="14">
                <c:v>Rioja, La</c:v>
              </c:pt>
              <c:pt idx="15">
                <c:v>Balears, Illes</c:v>
              </c:pt>
              <c:pt idx="16">
                <c:v>Extremadura</c:v>
              </c:pt>
              <c:pt idx="17">
                <c:v>Murcia, Región de</c:v>
              </c:pt>
              <c:pt idx="18">
                <c:v>Cataluña</c:v>
              </c:pt>
              <c:pt idx="19">
                <c:v>País Vasco</c:v>
              </c:pt>
            </c:strLit>
          </c:cat>
          <c:val>
            <c:numLit>
              <c:formatCode>General</c:formatCode>
              <c:ptCount val="20"/>
              <c:pt idx="0">
                <c:v>62</c:v>
              </c:pt>
              <c:pt idx="1">
                <c:v>193</c:v>
              </c:pt>
              <c:pt idx="2">
                <c:v>318</c:v>
              </c:pt>
              <c:pt idx="3">
                <c:v>499</c:v>
              </c:pt>
              <c:pt idx="4">
                <c:v>495</c:v>
              </c:pt>
              <c:pt idx="5">
                <c:v>451</c:v>
              </c:pt>
              <c:pt idx="6">
                <c:v>11642</c:v>
              </c:pt>
              <c:pt idx="7">
                <c:v>58</c:v>
              </c:pt>
              <c:pt idx="8">
                <c:v>3319</c:v>
              </c:pt>
              <c:pt idx="9">
                <c:v>12612</c:v>
              </c:pt>
              <c:pt idx="10">
                <c:v>11301</c:v>
              </c:pt>
              <c:pt idx="11">
                <c:v>1252</c:v>
              </c:pt>
              <c:pt idx="12">
                <c:v>113724</c:v>
              </c:pt>
              <c:pt idx="13">
                <c:v>194</c:v>
              </c:pt>
              <c:pt idx="14">
                <c:v>970</c:v>
              </c:pt>
              <c:pt idx="15">
                <c:v>4102</c:v>
              </c:pt>
              <c:pt idx="16">
                <c:v>4996</c:v>
              </c:pt>
              <c:pt idx="17">
                <c:v>7284</c:v>
              </c:pt>
              <c:pt idx="18">
                <c:v>41169</c:v>
              </c:pt>
              <c:pt idx="19">
                <c:v>12807</c:v>
              </c:pt>
            </c:numLit>
          </c:val>
          <c:extLst>
            <c:ext xmlns:c16="http://schemas.microsoft.com/office/drawing/2014/chart" uri="{C3380CC4-5D6E-409C-BE32-E72D297353CC}">
              <c16:uniqueId val="{00000015-3339-440C-A433-78035951516D}"/>
            </c:ext>
          </c:extLst>
        </c:ser>
        <c:dLbls>
          <c:showLegendKey val="0"/>
          <c:showVal val="0"/>
          <c:showCatName val="0"/>
          <c:showSerName val="0"/>
          <c:showPercent val="0"/>
          <c:showBubbleSize val="0"/>
        </c:dLbls>
        <c:gapWidth val="40"/>
        <c:overlap val="100"/>
        <c:axId val="1113698527"/>
        <c:axId val="931366255"/>
      </c:barChart>
      <c:catAx>
        <c:axId val="1113698527"/>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931366255"/>
        <c:crosses val="autoZero"/>
        <c:auto val="1"/>
        <c:lblAlgn val="ctr"/>
        <c:lblOffset val="100"/>
        <c:noMultiLvlLbl val="0"/>
      </c:catAx>
      <c:valAx>
        <c:axId val="931366255"/>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113698527"/>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65 a 79 años sobre la población de dicha edad</a:t>
            </a:r>
          </a:p>
        </c:rich>
      </c:tx>
      <c:overlay val="0"/>
    </c:title>
    <c:autoTitleDeleted val="0"/>
    <c:plotArea>
      <c:layout/>
      <c:barChart>
        <c:barDir val="col"/>
        <c:grouping val="clustered"/>
        <c:varyColors val="0"/>
        <c:ser>
          <c:idx val="0"/>
          <c:order val="0"/>
          <c:tx>
            <c:v>Porcentaje de solicitudes en el tramo de edad de 65 a 79 años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0A47-4E25-AF7F-94CC3C4B6DC5}"/>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Murcia, Región de</c:v>
              </c:pt>
              <c:pt idx="2">
                <c:v>Cataluña</c:v>
              </c:pt>
              <c:pt idx="3">
                <c:v>Extremadura</c:v>
              </c:pt>
              <c:pt idx="4">
                <c:v>Balears, Illes</c:v>
              </c:pt>
              <c:pt idx="5">
                <c:v>Melilla</c:v>
              </c:pt>
              <c:pt idx="6">
                <c:v>Castilla - La Mancha</c:v>
              </c:pt>
              <c:pt idx="7">
                <c:v>Total Nacional</c:v>
              </c:pt>
              <c:pt idx="8">
                <c:v>Canarias</c:v>
              </c:pt>
              <c:pt idx="9">
                <c:v>Comunitat Valenciana</c:v>
              </c:pt>
              <c:pt idx="10">
                <c:v>Castilla y León</c:v>
              </c:pt>
              <c:pt idx="11">
                <c:v>País Vasco</c:v>
              </c:pt>
              <c:pt idx="12">
                <c:v>Madrid, Comunidad de</c:v>
              </c:pt>
              <c:pt idx="13">
                <c:v>Aragón</c:v>
              </c:pt>
              <c:pt idx="14">
                <c:v>Rioja, La</c:v>
              </c:pt>
              <c:pt idx="15">
                <c:v>Asturias, Principado de</c:v>
              </c:pt>
              <c:pt idx="16">
                <c:v>Ceuta</c:v>
              </c:pt>
              <c:pt idx="17">
                <c:v>Cantabria</c:v>
              </c:pt>
              <c:pt idx="18">
                <c:v>Navarra, Comunidad Foral de</c:v>
              </c:pt>
              <c:pt idx="19">
                <c:v>Galicia</c:v>
              </c:pt>
            </c:strLit>
          </c:cat>
          <c:val>
            <c:numLit>
              <c:formatCode>General</c:formatCode>
              <c:ptCount val="20"/>
              <c:pt idx="0">
                <c:v>9.5819348225062413</c:v>
              </c:pt>
              <c:pt idx="1">
                <c:v>9.0930887424245519</c:v>
              </c:pt>
              <c:pt idx="2">
                <c:v>8.9305478016435025</c:v>
              </c:pt>
              <c:pt idx="3">
                <c:v>8.2314145422260871</c:v>
              </c:pt>
              <c:pt idx="4">
                <c:v>7.7990399584846912</c:v>
              </c:pt>
              <c:pt idx="5">
                <c:v>7.4671931250725816</c:v>
              </c:pt>
              <c:pt idx="6">
                <c:v>7.4254953864253519</c:v>
              </c:pt>
              <c:pt idx="7">
                <c:v>7.4009929456258323</c:v>
              </c:pt>
              <c:pt idx="8">
                <c:v>7.2956147758292262</c:v>
              </c:pt>
              <c:pt idx="9">
                <c:v>6.9598534820651388</c:v>
              </c:pt>
              <c:pt idx="10">
                <c:v>6.83380866078328</c:v>
              </c:pt>
              <c:pt idx="11">
                <c:v>6.5228345868871429</c:v>
              </c:pt>
              <c:pt idx="12">
                <c:v>6.3264984784655471</c:v>
              </c:pt>
              <c:pt idx="13">
                <c:v>6.1118738439829912</c:v>
              </c:pt>
              <c:pt idx="14">
                <c:v>5.8668828600806773</c:v>
              </c:pt>
              <c:pt idx="15">
                <c:v>5.654710189896984</c:v>
              </c:pt>
              <c:pt idx="16">
                <c:v>5.4326868549393206</c:v>
              </c:pt>
              <c:pt idx="17">
                <c:v>5.341458696072741</c:v>
              </c:pt>
              <c:pt idx="18">
                <c:v>4.6973268468829934</c:v>
              </c:pt>
              <c:pt idx="19">
                <c:v>3.8193706090141282</c:v>
              </c:pt>
            </c:numLit>
          </c:val>
          <c:extLst>
            <c:ext xmlns:c16="http://schemas.microsoft.com/office/drawing/2014/chart" uri="{C3380CC4-5D6E-409C-BE32-E72D297353CC}">
              <c16:uniqueId val="{00000000-0A47-4E25-AF7F-94CC3C4B6DC5}"/>
            </c:ext>
          </c:extLst>
        </c:ser>
        <c:dLbls>
          <c:showLegendKey val="0"/>
          <c:showVal val="0"/>
          <c:showCatName val="0"/>
          <c:showSerName val="0"/>
          <c:showPercent val="0"/>
          <c:showBubbleSize val="0"/>
        </c:dLbls>
        <c:gapWidth val="40"/>
        <c:axId val="1094695743"/>
        <c:axId val="931248175"/>
      </c:barChart>
      <c:catAx>
        <c:axId val="1094695743"/>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248175"/>
        <c:crosses val="autoZero"/>
        <c:auto val="1"/>
        <c:lblAlgn val="ctr"/>
        <c:lblOffset val="100"/>
        <c:noMultiLvlLbl val="0"/>
      </c:catAx>
      <c:valAx>
        <c:axId val="931248175"/>
        <c:scaling>
          <c:orientation val="minMax"/>
          <c:max val="12"/>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94695743"/>
        <c:crosses val="autoZero"/>
        <c:crossBetween val="between"/>
        <c:majorUnit val="2"/>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8D45-4652-B299-661270F38FFF}"/>
              </c:ext>
            </c:extLst>
          </c:dPt>
          <c:dLbls>
            <c:dLbl>
              <c:idx val="0"/>
              <c:tx>
                <c:rich>
                  <a:bodyPr/>
                  <a:lstStyle/>
                  <a:p>
                    <a:r>
                      <a:rPr lang="es-ES"/>
                      <a:t>15.051
99,95%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45-4652-B299-661270F38FFF}"/>
                </c:ext>
              </c:extLst>
            </c:dLbl>
            <c:dLbl>
              <c:idx val="1"/>
              <c:tx>
                <c:rich>
                  <a:bodyPr/>
                  <a:lstStyle/>
                  <a:p>
                    <a:r>
                      <a:rPr lang="es-ES"/>
                      <a:t>27.633
99,91%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45-4652-B299-661270F38FFF}"/>
                </c:ext>
              </c:extLst>
            </c:dLbl>
            <c:dLbl>
              <c:idx val="2"/>
              <c:tx>
                <c:rich>
                  <a:bodyPr/>
                  <a:lstStyle/>
                  <a:p>
                    <a:r>
                      <a:rPr lang="es-ES"/>
                      <a:t>34.512
99,89%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45-4652-B299-661270F38FFF}"/>
                </c:ext>
              </c:extLst>
            </c:dLbl>
            <c:dLbl>
              <c:idx val="3"/>
              <c:tx>
                <c:rich>
                  <a:bodyPr/>
                  <a:lstStyle/>
                  <a:p>
                    <a:r>
                      <a:rPr lang="es-ES"/>
                      <a:t>26.730
99,71%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45-4652-B299-661270F38FFF}"/>
                </c:ext>
              </c:extLst>
            </c:dLbl>
            <c:dLbl>
              <c:idx val="4"/>
              <c:tx>
                <c:rich>
                  <a:bodyPr/>
                  <a:lstStyle/>
                  <a:p>
                    <a:r>
                      <a:rPr lang="es-ES"/>
                      <a:t>7.616
98,99%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45-4652-B299-661270F38FFF}"/>
                </c:ext>
              </c:extLst>
            </c:dLbl>
            <c:dLbl>
              <c:idx val="5"/>
              <c:tx>
                <c:rich>
                  <a:bodyPr/>
                  <a:lstStyle/>
                  <a:p>
                    <a:r>
                      <a:rPr lang="es-ES"/>
                      <a:t>89.264
98,30%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45-4652-B299-661270F38FFF}"/>
                </c:ext>
              </c:extLst>
            </c:dLbl>
            <c:dLbl>
              <c:idx val="6"/>
              <c:tx>
                <c:rich>
                  <a:bodyPr/>
                  <a:lstStyle/>
                  <a:p>
                    <a:r>
                      <a:rPr lang="es-ES"/>
                      <a:t>3.060
98,08%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45-4652-B299-661270F38FFF}"/>
                </c:ext>
              </c:extLst>
            </c:dLbl>
            <c:dLbl>
              <c:idx val="7"/>
              <c:tx>
                <c:rich>
                  <a:bodyPr/>
                  <a:lstStyle/>
                  <a:p>
                    <a:r>
                      <a:rPr lang="es-ES"/>
                      <a:t>72.678
97,84%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45-4652-B299-661270F38FFF}"/>
                </c:ext>
              </c:extLst>
            </c:dLbl>
            <c:dLbl>
              <c:idx val="8"/>
              <c:tx>
                <c:rich>
                  <a:bodyPr/>
                  <a:lstStyle/>
                  <a:p>
                    <a:r>
                      <a:rPr lang="es-ES"/>
                      <a:t>423
97,69%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45-4652-B299-661270F38FFF}"/>
                </c:ext>
              </c:extLst>
            </c:dLbl>
            <c:dLbl>
              <c:idx val="9"/>
              <c:tx>
                <c:rich>
                  <a:bodyPr/>
                  <a:lstStyle/>
                  <a:p>
                    <a:r>
                      <a:rPr lang="es-ES"/>
                      <a:t>25.106
97,53%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45-4652-B299-661270F38FFF}"/>
                </c:ext>
              </c:extLst>
            </c:dLbl>
            <c:dLbl>
              <c:idx val="10"/>
              <c:tx>
                <c:rich>
                  <a:bodyPr/>
                  <a:lstStyle/>
                  <a:p>
                    <a:r>
                      <a:rPr lang="es-ES"/>
                      <a:t>5.169
97,45%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45-4652-B299-661270F38FFF}"/>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460.091
96,91%</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D45-4652-B299-661270F38FFF}"/>
                </c:ext>
              </c:extLst>
            </c:dLbl>
            <c:dLbl>
              <c:idx val="12"/>
              <c:tx>
                <c:rich>
                  <a:bodyPr/>
                  <a:lstStyle/>
                  <a:p>
                    <a:r>
                      <a:rPr lang="es-ES"/>
                      <a:t>49.723
96,20%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D45-4652-B299-661270F38FFF}"/>
                </c:ext>
              </c:extLst>
            </c:dLbl>
            <c:dLbl>
              <c:idx val="13"/>
              <c:tx>
                <c:rich>
                  <a:bodyPr/>
                  <a:lstStyle/>
                  <a:p>
                    <a:r>
                      <a:rPr lang="es-ES"/>
                      <a:t>2.087
94,78%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45-4652-B299-661270F38FFF}"/>
                </c:ext>
              </c:extLst>
            </c:dLbl>
            <c:dLbl>
              <c:idx val="14"/>
              <c:tx>
                <c:rich>
                  <a:bodyPr/>
                  <a:lstStyle/>
                  <a:p>
                    <a:r>
                      <a:rPr lang="es-ES"/>
                      <a:t>47.815
93,46%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45-4652-B299-661270F38FFF}"/>
                </c:ext>
              </c:extLst>
            </c:dLbl>
            <c:dLbl>
              <c:idx val="15"/>
              <c:tx>
                <c:rich>
                  <a:bodyPr/>
                  <a:lstStyle/>
                  <a:p>
                    <a:r>
                      <a:rPr lang="es-ES"/>
                      <a:t>12.224
93,26%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45-4652-B299-661270F38FFF}"/>
                </c:ext>
              </c:extLst>
            </c:dLbl>
            <c:dLbl>
              <c:idx val="16"/>
              <c:tx>
                <c:rich>
                  <a:bodyPr/>
                  <a:lstStyle/>
                  <a:p>
                    <a:r>
                      <a:rPr lang="es-ES"/>
                      <a:t>8.394
93,06%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45-4652-B299-661270F38FFF}"/>
                </c:ext>
              </c:extLst>
            </c:dLbl>
            <c:dLbl>
              <c:idx val="17"/>
              <c:tx>
                <c:rich>
                  <a:bodyPr/>
                  <a:lstStyle/>
                  <a:p>
                    <a:r>
                      <a:rPr lang="es-ES"/>
                      <a:t>844
92,75%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D45-4652-B299-661270F38FFF}"/>
                </c:ext>
              </c:extLst>
            </c:dLbl>
            <c:dLbl>
              <c:idx val="18"/>
              <c:tx>
                <c:rich>
                  <a:bodyPr/>
                  <a:lstStyle/>
                  <a:p>
                    <a:r>
                      <a:rPr lang="es-ES"/>
                      <a:t>14.658
92,26%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D45-4652-B299-661270F38FFF}"/>
                </c:ext>
              </c:extLst>
            </c:dLbl>
            <c:dLbl>
              <c:idx val="19"/>
              <c:tx>
                <c:rich>
                  <a:bodyPr/>
                  <a:lstStyle/>
                  <a:p>
                    <a:r>
                      <a:rPr lang="es-ES"/>
                      <a:t>17.104
88,49%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D45-4652-B299-661270F38FFF}"/>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Galicia</c:v>
              </c:pt>
              <c:pt idx="2">
                <c:v>Castilla y León</c:v>
              </c:pt>
              <c:pt idx="3">
                <c:v>Canarias</c:v>
              </c:pt>
              <c:pt idx="4">
                <c:v>Asturias, Principado de</c:v>
              </c:pt>
              <c:pt idx="5">
                <c:v>Andalucía</c:v>
              </c:pt>
              <c:pt idx="6">
                <c:v>Navarra, Comunidad Foral de</c:v>
              </c:pt>
              <c:pt idx="7">
                <c:v>Madrid, Comunidad de</c:v>
              </c:pt>
              <c:pt idx="8">
                <c:v>Ceuta</c:v>
              </c:pt>
              <c:pt idx="9">
                <c:v>Castilla - La Mancha</c:v>
              </c:pt>
              <c:pt idx="10">
                <c:v>Cantabria</c:v>
              </c:pt>
              <c:pt idx="11">
                <c:v>Total Nacional</c:v>
              </c:pt>
              <c:pt idx="12">
                <c:v>Comunitat Valenciana</c:v>
              </c:pt>
              <c:pt idx="13">
                <c:v>Rioja, La</c:v>
              </c:pt>
              <c:pt idx="14">
                <c:v>Cataluña</c:v>
              </c:pt>
              <c:pt idx="15">
                <c:v>Extremadura</c:v>
              </c:pt>
              <c:pt idx="16">
                <c:v>Balears, Illes</c:v>
              </c:pt>
              <c:pt idx="17">
                <c:v>Melilla</c:v>
              </c:pt>
              <c:pt idx="18">
                <c:v>Murcia, Región de</c:v>
              </c:pt>
              <c:pt idx="19">
                <c:v>País Vasco</c:v>
              </c:pt>
            </c:strLit>
          </c:cat>
          <c:val>
            <c:numLit>
              <c:formatCode>General</c:formatCode>
              <c:ptCount val="20"/>
              <c:pt idx="0">
                <c:v>15051</c:v>
              </c:pt>
              <c:pt idx="1">
                <c:v>27633</c:v>
              </c:pt>
              <c:pt idx="2">
                <c:v>34512</c:v>
              </c:pt>
              <c:pt idx="3">
                <c:v>26730</c:v>
              </c:pt>
              <c:pt idx="4">
                <c:v>7616</c:v>
              </c:pt>
              <c:pt idx="5">
                <c:v>89264</c:v>
              </c:pt>
              <c:pt idx="6">
                <c:v>3060</c:v>
              </c:pt>
              <c:pt idx="7">
                <c:v>72678</c:v>
              </c:pt>
              <c:pt idx="8">
                <c:v>423</c:v>
              </c:pt>
              <c:pt idx="9">
                <c:v>25106</c:v>
              </c:pt>
              <c:pt idx="10">
                <c:v>5169</c:v>
              </c:pt>
              <c:pt idx="11">
                <c:v>460091</c:v>
              </c:pt>
              <c:pt idx="12">
                <c:v>49723</c:v>
              </c:pt>
              <c:pt idx="13">
                <c:v>2087</c:v>
              </c:pt>
              <c:pt idx="14">
                <c:v>47815</c:v>
              </c:pt>
              <c:pt idx="15">
                <c:v>12224</c:v>
              </c:pt>
              <c:pt idx="16">
                <c:v>8394</c:v>
              </c:pt>
              <c:pt idx="17">
                <c:v>844</c:v>
              </c:pt>
              <c:pt idx="18">
                <c:v>14658</c:v>
              </c:pt>
              <c:pt idx="19">
                <c:v>17104</c:v>
              </c:pt>
            </c:numLit>
          </c:val>
          <c:extLst>
            <c:ext xmlns:c16="http://schemas.microsoft.com/office/drawing/2014/chart" uri="{C3380CC4-5D6E-409C-BE32-E72D297353CC}">
              <c16:uniqueId val="{00000000-8D45-4652-B299-661270F38FFF}"/>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8D45-4652-B299-661270F38FFF}"/>
              </c:ext>
            </c:extLst>
          </c:dPt>
          <c:dLbls>
            <c:dLbl>
              <c:idx val="0"/>
              <c:tx>
                <c:rich>
                  <a:bodyPr/>
                  <a:lstStyle/>
                  <a:p>
                    <a:r>
                      <a:rPr lang="es-ES"/>
                      <a:t>7
0,05%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D45-4652-B299-661270F38FFF}"/>
                </c:ext>
              </c:extLst>
            </c:dLbl>
            <c:dLbl>
              <c:idx val="1"/>
              <c:tx>
                <c:rich>
                  <a:bodyPr/>
                  <a:lstStyle/>
                  <a:p>
                    <a:r>
                      <a:rPr lang="es-ES"/>
                      <a:t>26
0,09%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D45-4652-B299-661270F38FFF}"/>
                </c:ext>
              </c:extLst>
            </c:dLbl>
            <c:dLbl>
              <c:idx val="2"/>
              <c:tx>
                <c:rich>
                  <a:bodyPr/>
                  <a:lstStyle/>
                  <a:p>
                    <a:r>
                      <a:rPr lang="es-ES"/>
                      <a:t>38
0,11%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D45-4652-B299-661270F38FFF}"/>
                </c:ext>
              </c:extLst>
            </c:dLbl>
            <c:dLbl>
              <c:idx val="3"/>
              <c:tx>
                <c:rich>
                  <a:bodyPr/>
                  <a:lstStyle/>
                  <a:p>
                    <a:r>
                      <a:rPr lang="es-ES"/>
                      <a:t>78
0,29%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D45-4652-B299-661270F38FFF}"/>
                </c:ext>
              </c:extLst>
            </c:dLbl>
            <c:dLbl>
              <c:idx val="4"/>
              <c:tx>
                <c:rich>
                  <a:bodyPr/>
                  <a:lstStyle/>
                  <a:p>
                    <a:r>
                      <a:rPr lang="es-ES"/>
                      <a:t>78
1,01%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D45-4652-B299-661270F38FFF}"/>
                </c:ext>
              </c:extLst>
            </c:dLbl>
            <c:dLbl>
              <c:idx val="5"/>
              <c:tx>
                <c:rich>
                  <a:bodyPr/>
                  <a:lstStyle/>
                  <a:p>
                    <a:r>
                      <a:rPr lang="es-ES"/>
                      <a:t>1.542
1,70%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D45-4652-B299-661270F38FFF}"/>
                </c:ext>
              </c:extLst>
            </c:dLbl>
            <c:dLbl>
              <c:idx val="6"/>
              <c:tx>
                <c:rich>
                  <a:bodyPr/>
                  <a:lstStyle/>
                  <a:p>
                    <a:r>
                      <a:rPr lang="es-ES"/>
                      <a:t>60
1,92%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D45-4652-B299-661270F38FFF}"/>
                </c:ext>
              </c:extLst>
            </c:dLbl>
            <c:dLbl>
              <c:idx val="7"/>
              <c:tx>
                <c:rich>
                  <a:bodyPr/>
                  <a:lstStyle/>
                  <a:p>
                    <a:r>
                      <a:rPr lang="es-ES"/>
                      <a:t>1.605
2,16%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D45-4652-B299-661270F38FFF}"/>
                </c:ext>
              </c:extLst>
            </c:dLbl>
            <c:dLbl>
              <c:idx val="8"/>
              <c:tx>
                <c:rich>
                  <a:bodyPr/>
                  <a:lstStyle/>
                  <a:p>
                    <a:r>
                      <a:rPr lang="es-ES"/>
                      <a:t>10
2,31%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D45-4652-B299-661270F38FFF}"/>
                </c:ext>
              </c:extLst>
            </c:dLbl>
            <c:dLbl>
              <c:idx val="9"/>
              <c:tx>
                <c:rich>
                  <a:bodyPr/>
                  <a:lstStyle/>
                  <a:p>
                    <a:r>
                      <a:rPr lang="es-ES"/>
                      <a:t>636
2,47%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D45-4652-B299-661270F38FFF}"/>
                </c:ext>
              </c:extLst>
            </c:dLbl>
            <c:dLbl>
              <c:idx val="10"/>
              <c:tx>
                <c:rich>
                  <a:bodyPr/>
                  <a:lstStyle/>
                  <a:p>
                    <a:r>
                      <a:rPr lang="es-ES"/>
                      <a:t>135
2,55%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D45-4652-B299-661270F38FFF}"/>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14.668
3,09%</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D45-4652-B299-661270F38FFF}"/>
                </c:ext>
              </c:extLst>
            </c:dLbl>
            <c:dLbl>
              <c:idx val="12"/>
              <c:tx>
                <c:rich>
                  <a:bodyPr/>
                  <a:lstStyle/>
                  <a:p>
                    <a:r>
                      <a:rPr lang="es-ES"/>
                      <a:t>1.962
3,80%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8D45-4652-B299-661270F38FFF}"/>
                </c:ext>
              </c:extLst>
            </c:dLbl>
            <c:dLbl>
              <c:idx val="13"/>
              <c:tx>
                <c:rich>
                  <a:bodyPr/>
                  <a:lstStyle/>
                  <a:p>
                    <a:r>
                      <a:rPr lang="es-ES"/>
                      <a:t>115
5,22%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8D45-4652-B299-661270F38FFF}"/>
                </c:ext>
              </c:extLst>
            </c:dLbl>
            <c:dLbl>
              <c:idx val="14"/>
              <c:tx>
                <c:rich>
                  <a:bodyPr/>
                  <a:lstStyle/>
                  <a:p>
                    <a:r>
                      <a:rPr lang="es-ES"/>
                      <a:t>3.346
6,54%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8D45-4652-B299-661270F38FFF}"/>
                </c:ext>
              </c:extLst>
            </c:dLbl>
            <c:dLbl>
              <c:idx val="15"/>
              <c:tx>
                <c:rich>
                  <a:bodyPr/>
                  <a:lstStyle/>
                  <a:p>
                    <a:r>
                      <a:rPr lang="es-ES"/>
                      <a:t>884
6,74%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8D45-4652-B299-661270F38FFF}"/>
                </c:ext>
              </c:extLst>
            </c:dLbl>
            <c:dLbl>
              <c:idx val="16"/>
              <c:tx>
                <c:rich>
                  <a:bodyPr/>
                  <a:lstStyle/>
                  <a:p>
                    <a:r>
                      <a:rPr lang="es-ES"/>
                      <a:t>626
6,94%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8D45-4652-B299-661270F38FFF}"/>
                </c:ext>
              </c:extLst>
            </c:dLbl>
            <c:dLbl>
              <c:idx val="17"/>
              <c:tx>
                <c:rich>
                  <a:bodyPr/>
                  <a:lstStyle/>
                  <a:p>
                    <a:r>
                      <a:rPr lang="es-ES"/>
                      <a:t>66
7,25%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8D45-4652-B299-661270F38FFF}"/>
                </c:ext>
              </c:extLst>
            </c:dLbl>
            <c:dLbl>
              <c:idx val="18"/>
              <c:tx>
                <c:rich>
                  <a:bodyPr/>
                  <a:lstStyle/>
                  <a:p>
                    <a:r>
                      <a:rPr lang="es-ES"/>
                      <a:t>1.229
7,74%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8D45-4652-B299-661270F38FFF}"/>
                </c:ext>
              </c:extLst>
            </c:dLbl>
            <c:dLbl>
              <c:idx val="19"/>
              <c:tx>
                <c:rich>
                  <a:bodyPr/>
                  <a:lstStyle/>
                  <a:p>
                    <a:r>
                      <a:rPr lang="es-ES"/>
                      <a:t>2.225
11,51%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8D45-4652-B299-661270F38FFF}"/>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Galicia</c:v>
              </c:pt>
              <c:pt idx="2">
                <c:v>Castilla y León</c:v>
              </c:pt>
              <c:pt idx="3">
                <c:v>Canarias</c:v>
              </c:pt>
              <c:pt idx="4">
                <c:v>Asturias, Principado de</c:v>
              </c:pt>
              <c:pt idx="5">
                <c:v>Andalucía</c:v>
              </c:pt>
              <c:pt idx="6">
                <c:v>Navarra, Comunidad Foral de</c:v>
              </c:pt>
              <c:pt idx="7">
                <c:v>Madrid, Comunidad de</c:v>
              </c:pt>
              <c:pt idx="8">
                <c:v>Ceuta</c:v>
              </c:pt>
              <c:pt idx="9">
                <c:v>Castilla - La Mancha</c:v>
              </c:pt>
              <c:pt idx="10">
                <c:v>Cantabria</c:v>
              </c:pt>
              <c:pt idx="11">
                <c:v>Total Nacional</c:v>
              </c:pt>
              <c:pt idx="12">
                <c:v>Comunitat Valenciana</c:v>
              </c:pt>
              <c:pt idx="13">
                <c:v>Rioja, La</c:v>
              </c:pt>
              <c:pt idx="14">
                <c:v>Cataluña</c:v>
              </c:pt>
              <c:pt idx="15">
                <c:v>Extremadura</c:v>
              </c:pt>
              <c:pt idx="16">
                <c:v>Balears, Illes</c:v>
              </c:pt>
              <c:pt idx="17">
                <c:v>Melilla</c:v>
              </c:pt>
              <c:pt idx="18">
                <c:v>Murcia, Región de</c:v>
              </c:pt>
              <c:pt idx="19">
                <c:v>País Vasco</c:v>
              </c:pt>
            </c:strLit>
          </c:cat>
          <c:val>
            <c:numLit>
              <c:formatCode>General</c:formatCode>
              <c:ptCount val="20"/>
              <c:pt idx="0">
                <c:v>7</c:v>
              </c:pt>
              <c:pt idx="1">
                <c:v>26</c:v>
              </c:pt>
              <c:pt idx="2">
                <c:v>38</c:v>
              </c:pt>
              <c:pt idx="3">
                <c:v>78</c:v>
              </c:pt>
              <c:pt idx="4">
                <c:v>78</c:v>
              </c:pt>
              <c:pt idx="5">
                <c:v>1542</c:v>
              </c:pt>
              <c:pt idx="6">
                <c:v>60</c:v>
              </c:pt>
              <c:pt idx="7">
                <c:v>1605</c:v>
              </c:pt>
              <c:pt idx="8">
                <c:v>10</c:v>
              </c:pt>
              <c:pt idx="9">
                <c:v>636</c:v>
              </c:pt>
              <c:pt idx="10">
                <c:v>135</c:v>
              </c:pt>
              <c:pt idx="11">
                <c:v>14668</c:v>
              </c:pt>
              <c:pt idx="12">
                <c:v>1962</c:v>
              </c:pt>
              <c:pt idx="13">
                <c:v>115</c:v>
              </c:pt>
              <c:pt idx="14">
                <c:v>3346</c:v>
              </c:pt>
              <c:pt idx="15">
                <c:v>884</c:v>
              </c:pt>
              <c:pt idx="16">
                <c:v>626</c:v>
              </c:pt>
              <c:pt idx="17">
                <c:v>66</c:v>
              </c:pt>
              <c:pt idx="18">
                <c:v>1229</c:v>
              </c:pt>
              <c:pt idx="19">
                <c:v>2225</c:v>
              </c:pt>
            </c:numLit>
          </c:val>
          <c:extLst>
            <c:ext xmlns:c16="http://schemas.microsoft.com/office/drawing/2014/chart" uri="{C3380CC4-5D6E-409C-BE32-E72D297353CC}">
              <c16:uniqueId val="{00000015-8D45-4652-B299-661270F38FFF}"/>
            </c:ext>
          </c:extLst>
        </c:ser>
        <c:dLbls>
          <c:showLegendKey val="0"/>
          <c:showVal val="0"/>
          <c:showCatName val="0"/>
          <c:showSerName val="0"/>
          <c:showPercent val="0"/>
          <c:showBubbleSize val="0"/>
        </c:dLbls>
        <c:gapWidth val="40"/>
        <c:overlap val="100"/>
        <c:axId val="1113698063"/>
        <c:axId val="931368175"/>
      </c:barChart>
      <c:catAx>
        <c:axId val="1113698063"/>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931368175"/>
        <c:crosses val="autoZero"/>
        <c:auto val="1"/>
        <c:lblAlgn val="ctr"/>
        <c:lblOffset val="100"/>
        <c:noMultiLvlLbl val="0"/>
      </c:catAx>
      <c:valAx>
        <c:axId val="931368175"/>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113698063"/>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0"/>
            <c:invertIfNegative val="0"/>
            <c:bubble3D val="0"/>
            <c:spPr>
              <a:solidFill>
                <a:srgbClr val="5A3471"/>
              </a:solidFill>
              <a:ln w="9525">
                <a:solidFill>
                  <a:srgbClr val="000000"/>
                </a:solidFill>
              </a:ln>
            </c:spPr>
            <c:extLst>
              <c:ext xmlns:c16="http://schemas.microsoft.com/office/drawing/2014/chart" uri="{C3380CC4-5D6E-409C-BE32-E72D297353CC}">
                <c16:uniqueId val="{0000000B-6CBB-445D-80C7-5A4F480795E0}"/>
              </c:ext>
            </c:extLst>
          </c:dPt>
          <c:dLbls>
            <c:dLbl>
              <c:idx val="0"/>
              <c:tx>
                <c:rich>
                  <a:bodyPr/>
                  <a:lstStyle/>
                  <a:p>
                    <a:r>
                      <a:rPr lang="es-ES"/>
                      <a:t>18.385
99,88%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BB-445D-80C7-5A4F480795E0}"/>
                </c:ext>
              </c:extLst>
            </c:dLbl>
            <c:dLbl>
              <c:idx val="1"/>
              <c:tx>
                <c:rich>
                  <a:bodyPr/>
                  <a:lstStyle/>
                  <a:p>
                    <a:r>
                      <a:rPr lang="es-ES"/>
                      <a:t>42.636
99,84%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BB-445D-80C7-5A4F480795E0}"/>
                </c:ext>
              </c:extLst>
            </c:dLbl>
            <c:dLbl>
              <c:idx val="2"/>
              <c:tx>
                <c:rich>
                  <a:bodyPr/>
                  <a:lstStyle/>
                  <a:p>
                    <a:r>
                      <a:rPr lang="es-ES"/>
                      <a:t>32.967
99,73%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BB-445D-80C7-5A4F480795E0}"/>
                </c:ext>
              </c:extLst>
            </c:dLbl>
            <c:dLbl>
              <c:idx val="3"/>
              <c:tx>
                <c:rich>
                  <a:bodyPr/>
                  <a:lstStyle/>
                  <a:p>
                    <a:r>
                      <a:rPr lang="es-ES"/>
                      <a:t>28.252
99,56%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BB-445D-80C7-5A4F480795E0}"/>
                </c:ext>
              </c:extLst>
            </c:dLbl>
            <c:dLbl>
              <c:idx val="4"/>
              <c:tx>
                <c:rich>
                  <a:bodyPr/>
                  <a:lstStyle/>
                  <a:p>
                    <a:r>
                      <a:rPr lang="es-ES"/>
                      <a:t>6.478
98,96%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BB-445D-80C7-5A4F480795E0}"/>
                </c:ext>
              </c:extLst>
            </c:dLbl>
            <c:dLbl>
              <c:idx val="5"/>
              <c:tx>
                <c:rich>
                  <a:bodyPr/>
                  <a:lstStyle/>
                  <a:p>
                    <a:r>
                      <a:rPr lang="es-ES"/>
                      <a:t>11.813
98,43%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BB-445D-80C7-5A4F480795E0}"/>
                </c:ext>
              </c:extLst>
            </c:dLbl>
            <c:dLbl>
              <c:idx val="6"/>
              <c:tx>
                <c:rich>
                  <a:bodyPr/>
                  <a:lstStyle/>
                  <a:p>
                    <a:r>
                      <a:rPr lang="es-ES"/>
                      <a:t>151.292
97,33%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BB-445D-80C7-5A4F480795E0}"/>
                </c:ext>
              </c:extLst>
            </c:dLbl>
            <c:dLbl>
              <c:idx val="7"/>
              <c:tx>
                <c:rich>
                  <a:bodyPr/>
                  <a:lstStyle/>
                  <a:p>
                    <a:r>
                      <a:rPr lang="es-ES"/>
                      <a:t>589
97,03%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BB-445D-80C7-5A4F480795E0}"/>
                </c:ext>
              </c:extLst>
            </c:dLbl>
            <c:dLbl>
              <c:idx val="8"/>
              <c:tx>
                <c:rich>
                  <a:bodyPr/>
                  <a:lstStyle/>
                  <a:p>
                    <a:r>
                      <a:rPr lang="es-ES"/>
                      <a:t>26.820
96,31%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BB-445D-80C7-5A4F480795E0}"/>
                </c:ext>
              </c:extLst>
            </c:dLbl>
            <c:dLbl>
              <c:idx val="9"/>
              <c:tx>
                <c:rich>
                  <a:bodyPr/>
                  <a:lstStyle/>
                  <a:p>
                    <a:r>
                      <a:rPr lang="es-ES"/>
                      <a:t>8.606
95,39%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BB-445D-80C7-5A4F480795E0}"/>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658.174
95,13%</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BB-445D-80C7-5A4F480795E0}"/>
                </c:ext>
              </c:extLst>
            </c:dLbl>
            <c:dLbl>
              <c:idx val="11"/>
              <c:tx>
                <c:rich>
                  <a:bodyPr/>
                  <a:lstStyle/>
                  <a:p>
                    <a:r>
                      <a:rPr lang="es-ES"/>
                      <a:t>86.272
94,93%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BB-445D-80C7-5A4F480795E0}"/>
                </c:ext>
              </c:extLst>
            </c:dLbl>
            <c:dLbl>
              <c:idx val="12"/>
              <c:tx>
                <c:rich>
                  <a:bodyPr/>
                  <a:lstStyle/>
                  <a:p>
                    <a:r>
                      <a:rPr lang="es-ES"/>
                      <a:t>70.423
94,81%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BB-445D-80C7-5A4F480795E0}"/>
                </c:ext>
              </c:extLst>
            </c:dLbl>
            <c:dLbl>
              <c:idx val="13"/>
              <c:tx>
                <c:rich>
                  <a:bodyPr/>
                  <a:lstStyle/>
                  <a:p>
                    <a:r>
                      <a:rPr lang="es-ES"/>
                      <a:t>948
93,95%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BB-445D-80C7-5A4F480795E0}"/>
                </c:ext>
              </c:extLst>
            </c:dLbl>
            <c:dLbl>
              <c:idx val="14"/>
              <c:tx>
                <c:rich>
                  <a:bodyPr/>
                  <a:lstStyle/>
                  <a:p>
                    <a:r>
                      <a:rPr lang="es-ES"/>
                      <a:t>4.272
93,73%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BB-445D-80C7-5A4F480795E0}"/>
                </c:ext>
              </c:extLst>
            </c:dLbl>
            <c:dLbl>
              <c:idx val="15"/>
              <c:tx>
                <c:rich>
                  <a:bodyPr/>
                  <a:lstStyle/>
                  <a:p>
                    <a:r>
                      <a:rPr lang="es-ES"/>
                      <a:t>11.326
91,27%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BB-445D-80C7-5A4F480795E0}"/>
                </c:ext>
              </c:extLst>
            </c:dLbl>
            <c:dLbl>
              <c:idx val="16"/>
              <c:tx>
                <c:rich>
                  <a:bodyPr/>
                  <a:lstStyle/>
                  <a:p>
                    <a:r>
                      <a:rPr lang="es-ES"/>
                      <a:t>100.795
90,24%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BB-445D-80C7-5A4F480795E0}"/>
                </c:ext>
              </c:extLst>
            </c:dLbl>
            <c:dLbl>
              <c:idx val="17"/>
              <c:tx>
                <c:rich>
                  <a:bodyPr/>
                  <a:lstStyle/>
                  <a:p>
                    <a:r>
                      <a:rPr lang="es-ES"/>
                      <a:t>12.706
89,81%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BB-445D-80C7-5A4F480795E0}"/>
                </c:ext>
              </c:extLst>
            </c:dLbl>
            <c:dLbl>
              <c:idx val="18"/>
              <c:tx>
                <c:rich>
                  <a:bodyPr/>
                  <a:lstStyle/>
                  <a:p>
                    <a:r>
                      <a:rPr lang="es-ES"/>
                      <a:t>19.177
89,63%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CBB-445D-80C7-5A4F480795E0}"/>
                </c:ext>
              </c:extLst>
            </c:dLbl>
            <c:dLbl>
              <c:idx val="19"/>
              <c:tx>
                <c:rich>
                  <a:bodyPr/>
                  <a:lstStyle/>
                  <a:p>
                    <a:r>
                      <a:rPr lang="es-ES"/>
                      <a:t>24.417
88,74%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CBB-445D-80C7-5A4F480795E0}"/>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Cantabria</c:v>
              </c:pt>
              <c:pt idx="10">
                <c:v>Total Nacional</c:v>
              </c:pt>
              <c:pt idx="11">
                <c:v>Madrid, Comunidad de</c:v>
              </c:pt>
              <c:pt idx="12">
                <c:v>Comunitat Valenciana</c:v>
              </c:pt>
              <c:pt idx="13">
                <c:v>Melilla</c:v>
              </c:pt>
              <c:pt idx="14">
                <c:v>Rioja, La</c:v>
              </c:pt>
              <c:pt idx="15">
                <c:v>Balears, Illes</c:v>
              </c:pt>
              <c:pt idx="16">
                <c:v>Cataluña</c:v>
              </c:pt>
              <c:pt idx="17">
                <c:v>Extremadura</c:v>
              </c:pt>
              <c:pt idx="18">
                <c:v>Murcia, Región de</c:v>
              </c:pt>
              <c:pt idx="19">
                <c:v>País Vasco</c:v>
              </c:pt>
            </c:strLit>
          </c:cat>
          <c:val>
            <c:numLit>
              <c:formatCode>General</c:formatCode>
              <c:ptCount val="20"/>
              <c:pt idx="0">
                <c:v>18385</c:v>
              </c:pt>
              <c:pt idx="1">
                <c:v>42636</c:v>
              </c:pt>
              <c:pt idx="2">
                <c:v>32967</c:v>
              </c:pt>
              <c:pt idx="3">
                <c:v>28252</c:v>
              </c:pt>
              <c:pt idx="4">
                <c:v>6478</c:v>
              </c:pt>
              <c:pt idx="5">
                <c:v>11813</c:v>
              </c:pt>
              <c:pt idx="6">
                <c:v>151292</c:v>
              </c:pt>
              <c:pt idx="7">
                <c:v>589</c:v>
              </c:pt>
              <c:pt idx="8">
                <c:v>26820</c:v>
              </c:pt>
              <c:pt idx="9">
                <c:v>8606</c:v>
              </c:pt>
              <c:pt idx="10">
                <c:v>658174</c:v>
              </c:pt>
              <c:pt idx="11">
                <c:v>86272</c:v>
              </c:pt>
              <c:pt idx="12">
                <c:v>70423</c:v>
              </c:pt>
              <c:pt idx="13">
                <c:v>948</c:v>
              </c:pt>
              <c:pt idx="14">
                <c:v>4272</c:v>
              </c:pt>
              <c:pt idx="15">
                <c:v>11326</c:v>
              </c:pt>
              <c:pt idx="16">
                <c:v>100795</c:v>
              </c:pt>
              <c:pt idx="17">
                <c:v>12706</c:v>
              </c:pt>
              <c:pt idx="18">
                <c:v>19177</c:v>
              </c:pt>
              <c:pt idx="19">
                <c:v>24417</c:v>
              </c:pt>
            </c:numLit>
          </c:val>
          <c:extLst>
            <c:ext xmlns:c16="http://schemas.microsoft.com/office/drawing/2014/chart" uri="{C3380CC4-5D6E-409C-BE32-E72D297353CC}">
              <c16:uniqueId val="{00000000-6CBB-445D-80C7-5A4F480795E0}"/>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0"/>
            <c:invertIfNegative val="0"/>
            <c:bubble3D val="0"/>
            <c:spPr>
              <a:solidFill>
                <a:srgbClr val="373472"/>
              </a:solidFill>
              <a:ln w="9525">
                <a:solidFill>
                  <a:srgbClr val="000000"/>
                </a:solidFill>
              </a:ln>
            </c:spPr>
            <c:extLst>
              <c:ext xmlns:c16="http://schemas.microsoft.com/office/drawing/2014/chart" uri="{C3380CC4-5D6E-409C-BE32-E72D297353CC}">
                <c16:uniqueId val="{00000020-6CBB-445D-80C7-5A4F480795E0}"/>
              </c:ext>
            </c:extLst>
          </c:dPt>
          <c:dLbls>
            <c:dLbl>
              <c:idx val="0"/>
              <c:tx>
                <c:rich>
                  <a:bodyPr/>
                  <a:lstStyle/>
                  <a:p>
                    <a:r>
                      <a:rPr lang="es-ES"/>
                      <a:t>22
0,12%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CBB-445D-80C7-5A4F480795E0}"/>
                </c:ext>
              </c:extLst>
            </c:dLbl>
            <c:dLbl>
              <c:idx val="1"/>
              <c:tx>
                <c:rich>
                  <a:bodyPr/>
                  <a:lstStyle/>
                  <a:p>
                    <a:r>
                      <a:rPr lang="es-ES"/>
                      <a:t>69
0,16%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CBB-445D-80C7-5A4F480795E0}"/>
                </c:ext>
              </c:extLst>
            </c:dLbl>
            <c:dLbl>
              <c:idx val="2"/>
              <c:tx>
                <c:rich>
                  <a:bodyPr/>
                  <a:lstStyle/>
                  <a:p>
                    <a:r>
                      <a:rPr lang="es-ES"/>
                      <a:t>90
0,27%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CBB-445D-80C7-5A4F480795E0}"/>
                </c:ext>
              </c:extLst>
            </c:dLbl>
            <c:dLbl>
              <c:idx val="3"/>
              <c:tx>
                <c:rich>
                  <a:bodyPr/>
                  <a:lstStyle/>
                  <a:p>
                    <a:r>
                      <a:rPr lang="es-ES"/>
                      <a:t>124
0,44%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CBB-445D-80C7-5A4F480795E0}"/>
                </c:ext>
              </c:extLst>
            </c:dLbl>
            <c:dLbl>
              <c:idx val="4"/>
              <c:tx>
                <c:rich>
                  <a:bodyPr/>
                  <a:lstStyle/>
                  <a:p>
                    <a:r>
                      <a:rPr lang="es-ES"/>
                      <a:t>68
1,04%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CBB-445D-80C7-5A4F480795E0}"/>
                </c:ext>
              </c:extLst>
            </c:dLbl>
            <c:dLbl>
              <c:idx val="5"/>
              <c:tx>
                <c:rich>
                  <a:bodyPr/>
                  <a:lstStyle/>
                  <a:p>
                    <a:r>
                      <a:rPr lang="es-ES"/>
                      <a:t>189
1,57%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CBB-445D-80C7-5A4F480795E0}"/>
                </c:ext>
              </c:extLst>
            </c:dLbl>
            <c:dLbl>
              <c:idx val="6"/>
              <c:tx>
                <c:rich>
                  <a:bodyPr/>
                  <a:lstStyle/>
                  <a:p>
                    <a:r>
                      <a:rPr lang="es-ES"/>
                      <a:t>4.151
2,67%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CBB-445D-80C7-5A4F480795E0}"/>
                </c:ext>
              </c:extLst>
            </c:dLbl>
            <c:dLbl>
              <c:idx val="7"/>
              <c:tx>
                <c:rich>
                  <a:bodyPr/>
                  <a:lstStyle/>
                  <a:p>
                    <a:r>
                      <a:rPr lang="es-ES"/>
                      <a:t>18
2,97%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CBB-445D-80C7-5A4F480795E0}"/>
                </c:ext>
              </c:extLst>
            </c:dLbl>
            <c:dLbl>
              <c:idx val="8"/>
              <c:tx>
                <c:rich>
                  <a:bodyPr/>
                  <a:lstStyle/>
                  <a:p>
                    <a:r>
                      <a:rPr lang="es-ES"/>
                      <a:t>1.029
3,69%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CBB-445D-80C7-5A4F480795E0}"/>
                </c:ext>
              </c:extLst>
            </c:dLbl>
            <c:dLbl>
              <c:idx val="9"/>
              <c:tx>
                <c:rich>
                  <a:bodyPr/>
                  <a:lstStyle/>
                  <a:p>
                    <a:r>
                      <a:rPr lang="es-ES"/>
                      <a:t>416
4,61%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CBB-445D-80C7-5A4F480795E0}"/>
                </c:ext>
              </c:extLst>
            </c:dLbl>
            <c:dLbl>
              <c:idx val="10"/>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33.717
4,87%</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CBB-445D-80C7-5A4F480795E0}"/>
                </c:ext>
              </c:extLst>
            </c:dLbl>
            <c:dLbl>
              <c:idx val="11"/>
              <c:tx>
                <c:rich>
                  <a:bodyPr/>
                  <a:lstStyle/>
                  <a:p>
                    <a:r>
                      <a:rPr lang="es-ES"/>
                      <a:t>4.603
5,07%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CBB-445D-80C7-5A4F480795E0}"/>
                </c:ext>
              </c:extLst>
            </c:dLbl>
            <c:dLbl>
              <c:idx val="12"/>
              <c:tx>
                <c:rich>
                  <a:bodyPr/>
                  <a:lstStyle/>
                  <a:p>
                    <a:r>
                      <a:rPr lang="es-ES"/>
                      <a:t>3.854
5,19%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CBB-445D-80C7-5A4F480795E0}"/>
                </c:ext>
              </c:extLst>
            </c:dLbl>
            <c:dLbl>
              <c:idx val="13"/>
              <c:tx>
                <c:rich>
                  <a:bodyPr/>
                  <a:lstStyle/>
                  <a:p>
                    <a:r>
                      <a:rPr lang="es-ES"/>
                      <a:t>61
6,05%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CBB-445D-80C7-5A4F480795E0}"/>
                </c:ext>
              </c:extLst>
            </c:dLbl>
            <c:dLbl>
              <c:idx val="14"/>
              <c:tx>
                <c:rich>
                  <a:bodyPr/>
                  <a:lstStyle/>
                  <a:p>
                    <a:r>
                      <a:rPr lang="es-ES"/>
                      <a:t>286
6,27%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CBB-445D-80C7-5A4F480795E0}"/>
                </c:ext>
              </c:extLst>
            </c:dLbl>
            <c:dLbl>
              <c:idx val="15"/>
              <c:tx>
                <c:rich>
                  <a:bodyPr/>
                  <a:lstStyle/>
                  <a:p>
                    <a:r>
                      <a:rPr lang="es-ES"/>
                      <a:t>1.083
8,73%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CBB-445D-80C7-5A4F480795E0}"/>
                </c:ext>
              </c:extLst>
            </c:dLbl>
            <c:dLbl>
              <c:idx val="16"/>
              <c:tx>
                <c:rich>
                  <a:bodyPr/>
                  <a:lstStyle/>
                  <a:p>
                    <a:r>
                      <a:rPr lang="es-ES"/>
                      <a:t>10.897
9,76%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CBB-445D-80C7-5A4F480795E0}"/>
                </c:ext>
              </c:extLst>
            </c:dLbl>
            <c:dLbl>
              <c:idx val="17"/>
              <c:tx>
                <c:rich>
                  <a:bodyPr/>
                  <a:lstStyle/>
                  <a:p>
                    <a:r>
                      <a:rPr lang="es-ES"/>
                      <a:t>1.442
10,19%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CBB-445D-80C7-5A4F480795E0}"/>
                </c:ext>
              </c:extLst>
            </c:dLbl>
            <c:dLbl>
              <c:idx val="18"/>
              <c:tx>
                <c:rich>
                  <a:bodyPr/>
                  <a:lstStyle/>
                  <a:p>
                    <a:r>
                      <a:rPr lang="es-ES"/>
                      <a:t>2.218
10,37%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CBB-445D-80C7-5A4F480795E0}"/>
                </c:ext>
              </c:extLst>
            </c:dLbl>
            <c:dLbl>
              <c:idx val="19"/>
              <c:tx>
                <c:rich>
                  <a:bodyPr/>
                  <a:lstStyle/>
                  <a:p>
                    <a:r>
                      <a:rPr lang="es-ES"/>
                      <a:t>3.097
11,26%</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CBB-445D-80C7-5A4F480795E0}"/>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Aragón</c:v>
              </c:pt>
              <c:pt idx="1">
                <c:v>Castilla y León</c:v>
              </c:pt>
              <c:pt idx="2">
                <c:v>Galicia</c:v>
              </c:pt>
              <c:pt idx="3">
                <c:v>Canarias</c:v>
              </c:pt>
              <c:pt idx="4">
                <c:v>Navarra, Comunidad Foral de</c:v>
              </c:pt>
              <c:pt idx="5">
                <c:v>Asturias, Principado de</c:v>
              </c:pt>
              <c:pt idx="6">
                <c:v>Andalucía</c:v>
              </c:pt>
              <c:pt idx="7">
                <c:v>Ceuta</c:v>
              </c:pt>
              <c:pt idx="8">
                <c:v>Castilla - La Mancha</c:v>
              </c:pt>
              <c:pt idx="9">
                <c:v>Cantabria</c:v>
              </c:pt>
              <c:pt idx="10">
                <c:v>Total Nacional</c:v>
              </c:pt>
              <c:pt idx="11">
                <c:v>Madrid, Comunidad de</c:v>
              </c:pt>
              <c:pt idx="12">
                <c:v>Comunitat Valenciana</c:v>
              </c:pt>
              <c:pt idx="13">
                <c:v>Melilla</c:v>
              </c:pt>
              <c:pt idx="14">
                <c:v>Rioja, La</c:v>
              </c:pt>
              <c:pt idx="15">
                <c:v>Balears, Illes</c:v>
              </c:pt>
              <c:pt idx="16">
                <c:v>Cataluña</c:v>
              </c:pt>
              <c:pt idx="17">
                <c:v>Extremadura</c:v>
              </c:pt>
              <c:pt idx="18">
                <c:v>Murcia, Región de</c:v>
              </c:pt>
              <c:pt idx="19">
                <c:v>País Vasco</c:v>
              </c:pt>
            </c:strLit>
          </c:cat>
          <c:val>
            <c:numLit>
              <c:formatCode>General</c:formatCode>
              <c:ptCount val="20"/>
              <c:pt idx="0">
                <c:v>22</c:v>
              </c:pt>
              <c:pt idx="1">
                <c:v>69</c:v>
              </c:pt>
              <c:pt idx="2">
                <c:v>90</c:v>
              </c:pt>
              <c:pt idx="3">
                <c:v>124</c:v>
              </c:pt>
              <c:pt idx="4">
                <c:v>68</c:v>
              </c:pt>
              <c:pt idx="5">
                <c:v>189</c:v>
              </c:pt>
              <c:pt idx="6">
                <c:v>4151</c:v>
              </c:pt>
              <c:pt idx="7">
                <c:v>18</c:v>
              </c:pt>
              <c:pt idx="8">
                <c:v>1029</c:v>
              </c:pt>
              <c:pt idx="9">
                <c:v>416</c:v>
              </c:pt>
              <c:pt idx="10">
                <c:v>33717</c:v>
              </c:pt>
              <c:pt idx="11">
                <c:v>4603</c:v>
              </c:pt>
              <c:pt idx="12">
                <c:v>3854</c:v>
              </c:pt>
              <c:pt idx="13">
                <c:v>61</c:v>
              </c:pt>
              <c:pt idx="14">
                <c:v>286</c:v>
              </c:pt>
              <c:pt idx="15">
                <c:v>1083</c:v>
              </c:pt>
              <c:pt idx="16">
                <c:v>10897</c:v>
              </c:pt>
              <c:pt idx="17">
                <c:v>1442</c:v>
              </c:pt>
              <c:pt idx="18">
                <c:v>2218</c:v>
              </c:pt>
              <c:pt idx="19">
                <c:v>3097</c:v>
              </c:pt>
            </c:numLit>
          </c:val>
          <c:extLst>
            <c:ext xmlns:c16="http://schemas.microsoft.com/office/drawing/2014/chart" uri="{C3380CC4-5D6E-409C-BE32-E72D297353CC}">
              <c16:uniqueId val="{00000015-6CBB-445D-80C7-5A4F480795E0}"/>
            </c:ext>
          </c:extLst>
        </c:ser>
        <c:dLbls>
          <c:showLegendKey val="0"/>
          <c:showVal val="0"/>
          <c:showCatName val="0"/>
          <c:showSerName val="0"/>
          <c:showPercent val="0"/>
          <c:showBubbleSize val="0"/>
        </c:dLbls>
        <c:gapWidth val="40"/>
        <c:overlap val="100"/>
        <c:axId val="1113712911"/>
        <c:axId val="931389295"/>
      </c:barChart>
      <c:catAx>
        <c:axId val="1113712911"/>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931389295"/>
        <c:crosses val="autoZero"/>
        <c:auto val="1"/>
        <c:lblAlgn val="ctr"/>
        <c:lblOffset val="100"/>
        <c:noMultiLvlLbl val="0"/>
      </c:catAx>
      <c:valAx>
        <c:axId val="931389295"/>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113712911"/>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Personas beneficiarias con derecho a prestación con resolución de PIA</c:v>
          </c:tx>
          <c:spPr>
            <a:solidFill>
              <a:srgbClr val="AD84C6"/>
            </a:solidFill>
            <a:ln w="9525">
              <a:solidFill>
                <a:srgbClr val="000000"/>
              </a:solidFill>
            </a:ln>
          </c:spPr>
          <c:invertIfNegative val="0"/>
          <c:dPt>
            <c:idx val="11"/>
            <c:invertIfNegative val="0"/>
            <c:bubble3D val="0"/>
            <c:spPr>
              <a:solidFill>
                <a:srgbClr val="5A3471"/>
              </a:solidFill>
              <a:ln w="9525">
                <a:solidFill>
                  <a:srgbClr val="000000"/>
                </a:solidFill>
              </a:ln>
            </c:spPr>
            <c:extLst>
              <c:ext xmlns:c16="http://schemas.microsoft.com/office/drawing/2014/chart" uri="{C3380CC4-5D6E-409C-BE32-E72D297353CC}">
                <c16:uniqueId val="{0000000C-44EF-457F-B543-F92FFF0BE1B5}"/>
              </c:ext>
            </c:extLst>
          </c:dPt>
          <c:dLbls>
            <c:dLbl>
              <c:idx val="0"/>
              <c:tx>
                <c:rich>
                  <a:bodyPr/>
                  <a:lstStyle/>
                  <a:p>
                    <a:r>
                      <a:rPr lang="es-ES"/>
                      <a:t>52.008
99,83%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EF-457F-B543-F92FFF0BE1B5}"/>
                </c:ext>
              </c:extLst>
            </c:dLbl>
            <c:dLbl>
              <c:idx val="1"/>
              <c:tx>
                <c:rich>
                  <a:bodyPr/>
                  <a:lstStyle/>
                  <a:p>
                    <a:r>
                      <a:rPr lang="es-ES"/>
                      <a:t>18.533
99,82%</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EF-457F-B543-F92FFF0BE1B5}"/>
                </c:ext>
              </c:extLst>
            </c:dLbl>
            <c:dLbl>
              <c:idx val="2"/>
              <c:tx>
                <c:rich>
                  <a:bodyPr/>
                  <a:lstStyle/>
                  <a:p>
                    <a:r>
                      <a:rPr lang="es-ES"/>
                      <a:t>23.426
99,51%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EF-457F-B543-F92FFF0BE1B5}"/>
                </c:ext>
              </c:extLst>
            </c:dLbl>
            <c:dLbl>
              <c:idx val="3"/>
              <c:tx>
                <c:rich>
                  <a:bodyPr/>
                  <a:lstStyle/>
                  <a:p>
                    <a:r>
                      <a:rPr lang="es-ES"/>
                      <a:t>37.978
99,00%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EF-457F-B543-F92FFF0BE1B5}"/>
                </c:ext>
              </c:extLst>
            </c:dLbl>
            <c:dLbl>
              <c:idx val="4"/>
              <c:tx>
                <c:rich>
                  <a:bodyPr/>
                  <a:lstStyle/>
                  <a:p>
                    <a:r>
                      <a:rPr lang="es-ES"/>
                      <a:t>17.486
98,71%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EF-457F-B543-F92FFF0BE1B5}"/>
                </c:ext>
              </c:extLst>
            </c:dLbl>
            <c:dLbl>
              <c:idx val="5"/>
              <c:tx>
                <c:rich>
                  <a:bodyPr/>
                  <a:lstStyle/>
                  <a:p>
                    <a:r>
                      <a:rPr lang="es-ES"/>
                      <a:t>7.543
95,89%</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EF-457F-B543-F92FFF0BE1B5}"/>
                </c:ext>
              </c:extLst>
            </c:dLbl>
            <c:dLbl>
              <c:idx val="6"/>
              <c:tx>
                <c:rich>
                  <a:bodyPr/>
                  <a:lstStyle/>
                  <a:p>
                    <a:r>
                      <a:rPr lang="es-ES"/>
                      <a:t>660
95,65%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EF-457F-B543-F92FFF0BE1B5}"/>
                </c:ext>
              </c:extLst>
            </c:dLbl>
            <c:dLbl>
              <c:idx val="7"/>
              <c:tx>
                <c:rich>
                  <a:bodyPr/>
                  <a:lstStyle/>
                  <a:p>
                    <a:r>
                      <a:rPr lang="es-ES"/>
                      <a:t>119.282
95,25%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EF-457F-B543-F92FFF0BE1B5}"/>
                </c:ext>
              </c:extLst>
            </c:dLbl>
            <c:dLbl>
              <c:idx val="8"/>
              <c:tx>
                <c:rich>
                  <a:bodyPr/>
                  <a:lstStyle/>
                  <a:p>
                    <a:r>
                      <a:rPr lang="es-ES"/>
                      <a:t>30.782
94,90%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EF-457F-B543-F92FFF0BE1B5}"/>
                </c:ext>
              </c:extLst>
            </c:dLbl>
            <c:dLbl>
              <c:idx val="9"/>
              <c:tx>
                <c:rich>
                  <a:bodyPr/>
                  <a:lstStyle/>
                  <a:p>
                    <a:r>
                      <a:rPr lang="es-ES"/>
                      <a:t>65.812
92,31%</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EF-457F-B543-F92FFF0BE1B5}"/>
                </c:ext>
              </c:extLst>
            </c:dLbl>
            <c:dLbl>
              <c:idx val="10"/>
              <c:tx>
                <c:rich>
                  <a:bodyPr/>
                  <a:lstStyle/>
                  <a:p>
                    <a:r>
                      <a:rPr lang="es-ES"/>
                      <a:t>67.631
91,35%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EF-457F-B543-F92FFF0BE1B5}"/>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649.921
90,87%</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EF-457F-B543-F92FFF0BE1B5}"/>
                </c:ext>
              </c:extLst>
            </c:dLbl>
            <c:dLbl>
              <c:idx val="12"/>
              <c:tx>
                <c:rich>
                  <a:bodyPr/>
                  <a:lstStyle/>
                  <a:p>
                    <a:r>
                      <a:rPr lang="es-ES"/>
                      <a:t>643
90,56%</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EF-457F-B543-F92FFF0BE1B5}"/>
                </c:ext>
              </c:extLst>
            </c:dLbl>
            <c:dLbl>
              <c:idx val="13"/>
              <c:tx>
                <c:rich>
                  <a:bodyPr/>
                  <a:lstStyle/>
                  <a:p>
                    <a:r>
                      <a:rPr lang="es-ES"/>
                      <a:t>5.897
89,38%</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EF-457F-B543-F92FFF0BE1B5}"/>
                </c:ext>
              </c:extLst>
            </c:dLbl>
            <c:dLbl>
              <c:idx val="14"/>
              <c:tx>
                <c:rich>
                  <a:bodyPr/>
                  <a:lstStyle/>
                  <a:p>
                    <a:r>
                      <a:rPr lang="es-ES"/>
                      <a:t>15.809
86,85%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EF-457F-B543-F92FFF0BE1B5}"/>
                </c:ext>
              </c:extLst>
            </c:dLbl>
            <c:dLbl>
              <c:idx val="15"/>
              <c:tx>
                <c:rich>
                  <a:bodyPr/>
                  <a:lstStyle/>
                  <a:p>
                    <a:r>
                      <a:rPr lang="es-ES"/>
                      <a:t>3.390
85,63%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EF-457F-B543-F92FFF0BE1B5}"/>
                </c:ext>
              </c:extLst>
            </c:dLbl>
            <c:dLbl>
              <c:idx val="16"/>
              <c:tx>
                <c:rich>
                  <a:bodyPr/>
                  <a:lstStyle/>
                  <a:p>
                    <a:r>
                      <a:rPr lang="es-ES"/>
                      <a:t>18.671
82,95%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4EF-457F-B543-F92FFF0BE1B5}"/>
                </c:ext>
              </c:extLst>
            </c:dLbl>
            <c:dLbl>
              <c:idx val="17"/>
              <c:tx>
                <c:rich>
                  <a:bodyPr/>
                  <a:lstStyle/>
                  <a:p>
                    <a:r>
                      <a:rPr lang="es-ES"/>
                      <a:t>12.547
82,45%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4EF-457F-B543-F92FFF0BE1B5}"/>
                </c:ext>
              </c:extLst>
            </c:dLbl>
            <c:dLbl>
              <c:idx val="18"/>
              <c:tx>
                <c:rich>
                  <a:bodyPr/>
                  <a:lstStyle/>
                  <a:p>
                    <a:r>
                      <a:rPr lang="es-ES"/>
                      <a:t>33.568
81,77%</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4EF-457F-B543-F92FFF0BE1B5}"/>
                </c:ext>
              </c:extLst>
            </c:dLbl>
            <c:dLbl>
              <c:idx val="19"/>
              <c:tx>
                <c:rich>
                  <a:bodyPr/>
                  <a:lstStyle/>
                  <a:p>
                    <a:r>
                      <a:rPr lang="es-ES"/>
                      <a:t>118.255
81,45%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4EF-457F-B543-F92FFF0BE1B5}"/>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Navarra, Comunidad Foral de</c:v>
              </c:pt>
              <c:pt idx="6">
                <c:v>Ceuta</c:v>
              </c:pt>
              <c:pt idx="7">
                <c:v>Andalucía</c:v>
              </c:pt>
              <c:pt idx="8">
                <c:v>Castilla - La Mancha</c:v>
              </c:pt>
              <c:pt idx="9">
                <c:v>Comunitat Valenciana</c:v>
              </c:pt>
              <c:pt idx="10">
                <c:v>Madrid, Comunidad de</c:v>
              </c:pt>
              <c:pt idx="11">
                <c:v>Total Nacional</c:v>
              </c:pt>
              <c:pt idx="12">
                <c:v>Melilla</c:v>
              </c:pt>
              <c:pt idx="13">
                <c:v>Cantabria</c:v>
              </c:pt>
              <c:pt idx="14">
                <c:v>Balears, Illes</c:v>
              </c:pt>
              <c:pt idx="15">
                <c:v>Rioja, La</c:v>
              </c:pt>
              <c:pt idx="16">
                <c:v>Murcia, Región de</c:v>
              </c:pt>
              <c:pt idx="17">
                <c:v>Extremadura</c:v>
              </c:pt>
              <c:pt idx="18">
                <c:v>País Vasco</c:v>
              </c:pt>
              <c:pt idx="19">
                <c:v>Cataluña</c:v>
              </c:pt>
            </c:strLit>
          </c:cat>
          <c:val>
            <c:numLit>
              <c:formatCode>General</c:formatCode>
              <c:ptCount val="20"/>
              <c:pt idx="0">
                <c:v>52008</c:v>
              </c:pt>
              <c:pt idx="1">
                <c:v>18533</c:v>
              </c:pt>
              <c:pt idx="2">
                <c:v>23426</c:v>
              </c:pt>
              <c:pt idx="3">
                <c:v>37978</c:v>
              </c:pt>
              <c:pt idx="4">
                <c:v>17486</c:v>
              </c:pt>
              <c:pt idx="5">
                <c:v>7543</c:v>
              </c:pt>
              <c:pt idx="6">
                <c:v>660</c:v>
              </c:pt>
              <c:pt idx="7">
                <c:v>119282</c:v>
              </c:pt>
              <c:pt idx="8">
                <c:v>30782</c:v>
              </c:pt>
              <c:pt idx="9">
                <c:v>65812</c:v>
              </c:pt>
              <c:pt idx="10">
                <c:v>67631</c:v>
              </c:pt>
              <c:pt idx="11">
                <c:v>649921</c:v>
              </c:pt>
              <c:pt idx="12">
                <c:v>643</c:v>
              </c:pt>
              <c:pt idx="13">
                <c:v>5897</c:v>
              </c:pt>
              <c:pt idx="14">
                <c:v>15809</c:v>
              </c:pt>
              <c:pt idx="15">
                <c:v>3390</c:v>
              </c:pt>
              <c:pt idx="16">
                <c:v>18671</c:v>
              </c:pt>
              <c:pt idx="17">
                <c:v>12547</c:v>
              </c:pt>
              <c:pt idx="18">
                <c:v>33568</c:v>
              </c:pt>
              <c:pt idx="19">
                <c:v>118255</c:v>
              </c:pt>
            </c:numLit>
          </c:val>
          <c:extLst>
            <c:ext xmlns:c16="http://schemas.microsoft.com/office/drawing/2014/chart" uri="{C3380CC4-5D6E-409C-BE32-E72D297353CC}">
              <c16:uniqueId val="{00000000-44EF-457F-B543-F92FFF0BE1B5}"/>
            </c:ext>
          </c:extLst>
        </c:ser>
        <c:ser>
          <c:idx val="1"/>
          <c:order val="1"/>
          <c:tx>
            <c:v>Personas beneficiarias con derecho a prestación pendientes de resolución de PIA</c:v>
          </c:tx>
          <c:spPr>
            <a:solidFill>
              <a:srgbClr val="8784C6"/>
            </a:solidFill>
            <a:ln w="9525">
              <a:solidFill>
                <a:srgbClr val="000000"/>
              </a:solidFill>
            </a:ln>
          </c:spPr>
          <c:invertIfNegative val="0"/>
          <c:dPt>
            <c:idx val="11"/>
            <c:invertIfNegative val="0"/>
            <c:bubble3D val="0"/>
            <c:spPr>
              <a:solidFill>
                <a:srgbClr val="373472"/>
              </a:solidFill>
              <a:ln w="9525">
                <a:solidFill>
                  <a:srgbClr val="000000"/>
                </a:solidFill>
              </a:ln>
            </c:spPr>
            <c:extLst>
              <c:ext xmlns:c16="http://schemas.microsoft.com/office/drawing/2014/chart" uri="{C3380CC4-5D6E-409C-BE32-E72D297353CC}">
                <c16:uniqueId val="{00000021-44EF-457F-B543-F92FFF0BE1B5}"/>
              </c:ext>
            </c:extLst>
          </c:dPt>
          <c:dLbls>
            <c:dLbl>
              <c:idx val="0"/>
              <c:tx>
                <c:rich>
                  <a:bodyPr/>
                  <a:lstStyle/>
                  <a:p>
                    <a:r>
                      <a:rPr lang="es-ES"/>
                      <a:t>86
0,17%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4EF-457F-B543-F92FFF0BE1B5}"/>
                </c:ext>
              </c:extLst>
            </c:dLbl>
            <c:dLbl>
              <c:idx val="1"/>
              <c:tx>
                <c:rich>
                  <a:bodyPr/>
                  <a:lstStyle/>
                  <a:p>
                    <a:r>
                      <a:rPr lang="es-ES"/>
                      <a:t>33
0,18%</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4EF-457F-B543-F92FFF0BE1B5}"/>
                </c:ext>
              </c:extLst>
            </c:dLbl>
            <c:dLbl>
              <c:idx val="2"/>
              <c:tx>
                <c:rich>
                  <a:bodyPr/>
                  <a:lstStyle/>
                  <a:p>
                    <a:r>
                      <a:rPr lang="es-ES"/>
                      <a:t>116
0,49%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4EF-457F-B543-F92FFF0BE1B5}"/>
                </c:ext>
              </c:extLst>
            </c:dLbl>
            <c:dLbl>
              <c:idx val="3"/>
              <c:tx>
                <c:rich>
                  <a:bodyPr/>
                  <a:lstStyle/>
                  <a:p>
                    <a:r>
                      <a:rPr lang="es-ES"/>
                      <a:t>383
1,00%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4EF-457F-B543-F92FFF0BE1B5}"/>
                </c:ext>
              </c:extLst>
            </c:dLbl>
            <c:dLbl>
              <c:idx val="4"/>
              <c:tx>
                <c:rich>
                  <a:bodyPr/>
                  <a:lstStyle/>
                  <a:p>
                    <a:r>
                      <a:rPr lang="es-ES"/>
                      <a:t>228
1,29%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4EF-457F-B543-F92FFF0BE1B5}"/>
                </c:ext>
              </c:extLst>
            </c:dLbl>
            <c:dLbl>
              <c:idx val="5"/>
              <c:tx>
                <c:rich>
                  <a:bodyPr/>
                  <a:lstStyle/>
                  <a:p>
                    <a:r>
                      <a:rPr lang="es-ES"/>
                      <a:t>323
4,11%</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4EF-457F-B543-F92FFF0BE1B5}"/>
                </c:ext>
              </c:extLst>
            </c:dLbl>
            <c:dLbl>
              <c:idx val="6"/>
              <c:tx>
                <c:rich>
                  <a:bodyPr/>
                  <a:lstStyle/>
                  <a:p>
                    <a:r>
                      <a:rPr lang="es-ES"/>
                      <a:t>30
4,35%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4EF-457F-B543-F92FFF0BE1B5}"/>
                </c:ext>
              </c:extLst>
            </c:dLbl>
            <c:dLbl>
              <c:idx val="7"/>
              <c:tx>
                <c:rich>
                  <a:bodyPr/>
                  <a:lstStyle/>
                  <a:p>
                    <a:r>
                      <a:rPr lang="es-ES"/>
                      <a:t>5.949
4,75%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4EF-457F-B543-F92FFF0BE1B5}"/>
                </c:ext>
              </c:extLst>
            </c:dLbl>
            <c:dLbl>
              <c:idx val="8"/>
              <c:tx>
                <c:rich>
                  <a:bodyPr/>
                  <a:lstStyle/>
                  <a:p>
                    <a:r>
                      <a:rPr lang="es-ES"/>
                      <a:t>1.654
5,10%</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4EF-457F-B543-F92FFF0BE1B5}"/>
                </c:ext>
              </c:extLst>
            </c:dLbl>
            <c:dLbl>
              <c:idx val="9"/>
              <c:tx>
                <c:rich>
                  <a:bodyPr/>
                  <a:lstStyle/>
                  <a:p>
                    <a:r>
                      <a:rPr lang="es-ES"/>
                      <a:t>5.485
7,69%</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4EF-457F-B543-F92FFF0BE1B5}"/>
                </c:ext>
              </c:extLst>
            </c:dLbl>
            <c:dLbl>
              <c:idx val="10"/>
              <c:tx>
                <c:rich>
                  <a:bodyPr/>
                  <a:lstStyle/>
                  <a:p>
                    <a:r>
                      <a:rPr lang="es-ES"/>
                      <a:t>6.404
8,65%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4EF-457F-B543-F92FFF0BE1B5}"/>
                </c:ext>
              </c:extLst>
            </c:dLbl>
            <c:dLbl>
              <c:idx val="11"/>
              <c:tx>
                <c:rich>
                  <a:bodyPr rot="-5400000" vert="horz" wrap="square" lIns="38100" tIns="19050" rIns="38100" bIns="19050" anchor="ctr">
                    <a:spAutoFit/>
                  </a:bodyPr>
                  <a:lstStyle/>
                  <a:p>
                    <a:pPr>
                      <a:defRPr sz="900" b="1">
                        <a:solidFill>
                          <a:srgbClr val="FFFFFF"/>
                        </a:solidFill>
                        <a:latin typeface="Calibri"/>
                        <a:ea typeface="Calibri"/>
                        <a:cs typeface="Calibri"/>
                      </a:defRPr>
                    </a:pPr>
                    <a:r>
                      <a:rPr lang="es-ES"/>
                      <a:t>65.339
9,13%</a:t>
                    </a:r>
                  </a:p>
                </c:rich>
              </c:tx>
              <c:spPr>
                <a:noFill/>
                <a:ln>
                  <a:noFill/>
                </a:ln>
                <a:effectLst/>
              </c:spPr>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4EF-457F-B543-F92FFF0BE1B5}"/>
                </c:ext>
              </c:extLst>
            </c:dLbl>
            <c:dLbl>
              <c:idx val="12"/>
              <c:tx>
                <c:rich>
                  <a:bodyPr/>
                  <a:lstStyle/>
                  <a:p>
                    <a:r>
                      <a:rPr lang="es-ES"/>
                      <a:t>67
9,44%</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4EF-457F-B543-F92FFF0BE1B5}"/>
                </c:ext>
              </c:extLst>
            </c:dLbl>
            <c:dLbl>
              <c:idx val="13"/>
              <c:tx>
                <c:rich>
                  <a:bodyPr/>
                  <a:lstStyle/>
                  <a:p>
                    <a:r>
                      <a:rPr lang="es-ES"/>
                      <a:t>701
10,62%</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4EF-457F-B543-F92FFF0BE1B5}"/>
                </c:ext>
              </c:extLst>
            </c:dLbl>
            <c:dLbl>
              <c:idx val="14"/>
              <c:tx>
                <c:rich>
                  <a:bodyPr/>
                  <a:lstStyle/>
                  <a:p>
                    <a:r>
                      <a:rPr lang="es-ES"/>
                      <a:t>2.393
13,15%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4EF-457F-B543-F92FFF0BE1B5}"/>
                </c:ext>
              </c:extLst>
            </c:dLbl>
            <c:dLbl>
              <c:idx val="15"/>
              <c:tx>
                <c:rich>
                  <a:bodyPr/>
                  <a:lstStyle/>
                  <a:p>
                    <a:r>
                      <a:rPr lang="es-ES"/>
                      <a:t>569
14,37%</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4EF-457F-B543-F92FFF0BE1B5}"/>
                </c:ext>
              </c:extLst>
            </c:dLbl>
            <c:dLbl>
              <c:idx val="16"/>
              <c:tx>
                <c:rich>
                  <a:bodyPr/>
                  <a:lstStyle/>
                  <a:p>
                    <a:r>
                      <a:rPr lang="es-ES"/>
                      <a:t>3.837
17,05%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4EF-457F-B543-F92FFF0BE1B5}"/>
                </c:ext>
              </c:extLst>
            </c:dLbl>
            <c:dLbl>
              <c:idx val="17"/>
              <c:tx>
                <c:rich>
                  <a:bodyPr/>
                  <a:lstStyle/>
                  <a:p>
                    <a:r>
                      <a:rPr lang="es-ES"/>
                      <a:t>2.670
17,55%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4EF-457F-B543-F92FFF0BE1B5}"/>
                </c:ext>
              </c:extLst>
            </c:dLbl>
            <c:dLbl>
              <c:idx val="18"/>
              <c:tx>
                <c:rich>
                  <a:bodyPr/>
                  <a:lstStyle/>
                  <a:p>
                    <a:r>
                      <a:rPr lang="es-ES"/>
                      <a:t>7.485
18,23%</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44EF-457F-B543-F92FFF0BE1B5}"/>
                </c:ext>
              </c:extLst>
            </c:dLbl>
            <c:dLbl>
              <c:idx val="19"/>
              <c:tx>
                <c:rich>
                  <a:bodyPr/>
                  <a:lstStyle/>
                  <a:p>
                    <a:r>
                      <a:rPr lang="es-ES"/>
                      <a:t>26.926
18,55%</a:t>
                    </a:r>
                  </a:p>
                </c:rich>
              </c:tx>
              <c:dLblPos val="inEnd"/>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44EF-457F-B543-F92FFF0BE1B5}"/>
                </c:ext>
              </c:extLst>
            </c:dLbl>
            <c:spPr>
              <a:noFill/>
              <a:ln>
                <a:noFill/>
              </a:ln>
              <a:effectLst/>
            </c:spPr>
            <c:txPr>
              <a:bodyPr rot="-5400000" vert="horz" wrap="square" lIns="38100" tIns="19050" rIns="38100" bIns="19050" anchor="ctr">
                <a:spAutoFit/>
              </a:bodyPr>
              <a:lstStyle/>
              <a:p>
                <a:pPr>
                  <a:defRPr sz="900" b="1">
                    <a:solidFill>
                      <a:srgbClr val="000000"/>
                    </a:solidFill>
                    <a:latin typeface="Calibri"/>
                    <a:ea typeface="Calibri"/>
                    <a:cs typeface="Calibri"/>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Castilla y León</c:v>
              </c:pt>
              <c:pt idx="1">
                <c:v>Aragón</c:v>
              </c:pt>
              <c:pt idx="2">
                <c:v>Canarias</c:v>
              </c:pt>
              <c:pt idx="3">
                <c:v>Galicia</c:v>
              </c:pt>
              <c:pt idx="4">
                <c:v>Asturias, Principado de</c:v>
              </c:pt>
              <c:pt idx="5">
                <c:v>Navarra, Comunidad Foral de</c:v>
              </c:pt>
              <c:pt idx="6">
                <c:v>Ceuta</c:v>
              </c:pt>
              <c:pt idx="7">
                <c:v>Andalucía</c:v>
              </c:pt>
              <c:pt idx="8">
                <c:v>Castilla - La Mancha</c:v>
              </c:pt>
              <c:pt idx="9">
                <c:v>Comunitat Valenciana</c:v>
              </c:pt>
              <c:pt idx="10">
                <c:v>Madrid, Comunidad de</c:v>
              </c:pt>
              <c:pt idx="11">
                <c:v>Total Nacional</c:v>
              </c:pt>
              <c:pt idx="12">
                <c:v>Melilla</c:v>
              </c:pt>
              <c:pt idx="13">
                <c:v>Cantabria</c:v>
              </c:pt>
              <c:pt idx="14">
                <c:v>Balears, Illes</c:v>
              </c:pt>
              <c:pt idx="15">
                <c:v>Rioja, La</c:v>
              </c:pt>
              <c:pt idx="16">
                <c:v>Murcia, Región de</c:v>
              </c:pt>
              <c:pt idx="17">
                <c:v>Extremadura</c:v>
              </c:pt>
              <c:pt idx="18">
                <c:v>País Vasco</c:v>
              </c:pt>
              <c:pt idx="19">
                <c:v>Cataluña</c:v>
              </c:pt>
            </c:strLit>
          </c:cat>
          <c:val>
            <c:numLit>
              <c:formatCode>General</c:formatCode>
              <c:ptCount val="20"/>
              <c:pt idx="0">
                <c:v>86</c:v>
              </c:pt>
              <c:pt idx="1">
                <c:v>33</c:v>
              </c:pt>
              <c:pt idx="2">
                <c:v>116</c:v>
              </c:pt>
              <c:pt idx="3">
                <c:v>383</c:v>
              </c:pt>
              <c:pt idx="4">
                <c:v>228</c:v>
              </c:pt>
              <c:pt idx="5">
                <c:v>323</c:v>
              </c:pt>
              <c:pt idx="6">
                <c:v>30</c:v>
              </c:pt>
              <c:pt idx="7">
                <c:v>5949</c:v>
              </c:pt>
              <c:pt idx="8">
                <c:v>1654</c:v>
              </c:pt>
              <c:pt idx="9">
                <c:v>5485</c:v>
              </c:pt>
              <c:pt idx="10">
                <c:v>6404</c:v>
              </c:pt>
              <c:pt idx="11">
                <c:v>65339</c:v>
              </c:pt>
              <c:pt idx="12">
                <c:v>67</c:v>
              </c:pt>
              <c:pt idx="13">
                <c:v>701</c:v>
              </c:pt>
              <c:pt idx="14">
                <c:v>2393</c:v>
              </c:pt>
              <c:pt idx="15">
                <c:v>569</c:v>
              </c:pt>
              <c:pt idx="16">
                <c:v>3837</c:v>
              </c:pt>
              <c:pt idx="17">
                <c:v>2670</c:v>
              </c:pt>
              <c:pt idx="18">
                <c:v>7485</c:v>
              </c:pt>
              <c:pt idx="19">
                <c:v>26926</c:v>
              </c:pt>
            </c:numLit>
          </c:val>
          <c:extLst>
            <c:ext xmlns:c16="http://schemas.microsoft.com/office/drawing/2014/chart" uri="{C3380CC4-5D6E-409C-BE32-E72D297353CC}">
              <c16:uniqueId val="{00000015-44EF-457F-B543-F92FFF0BE1B5}"/>
            </c:ext>
          </c:extLst>
        </c:ser>
        <c:dLbls>
          <c:showLegendKey val="0"/>
          <c:showVal val="0"/>
          <c:showCatName val="0"/>
          <c:showSerName val="0"/>
          <c:showPercent val="0"/>
          <c:showBubbleSize val="0"/>
        </c:dLbls>
        <c:gapWidth val="40"/>
        <c:overlap val="100"/>
        <c:axId val="1113713375"/>
        <c:axId val="931245295"/>
      </c:barChart>
      <c:catAx>
        <c:axId val="1113713375"/>
        <c:scaling>
          <c:orientation val="minMax"/>
        </c:scaling>
        <c:delete val="0"/>
        <c:axPos val="b"/>
        <c:numFmt formatCode="General" sourceLinked="1"/>
        <c:majorTickMark val="out"/>
        <c:minorTickMark val="none"/>
        <c:tickLblPos val="nextTo"/>
        <c:txPr>
          <a:bodyPr rot="-2700000" vert="horz"/>
          <a:lstStyle/>
          <a:p>
            <a:pPr>
              <a:defRPr sz="900" b="1">
                <a:solidFill>
                  <a:srgbClr val="000000"/>
                </a:solidFill>
                <a:latin typeface="Calibri"/>
                <a:ea typeface="Calibri"/>
                <a:cs typeface="Calibri"/>
              </a:defRPr>
            </a:pPr>
            <a:endParaRPr lang="es-ES"/>
          </a:p>
        </c:txPr>
        <c:crossAx val="931245295"/>
        <c:crosses val="autoZero"/>
        <c:auto val="1"/>
        <c:lblAlgn val="ctr"/>
        <c:lblOffset val="100"/>
        <c:noMultiLvlLbl val="0"/>
      </c:catAx>
      <c:valAx>
        <c:axId val="931245295"/>
        <c:scaling>
          <c:orientation val="minMax"/>
          <c:max val="1"/>
          <c:min val="0"/>
        </c:scaling>
        <c:delete val="0"/>
        <c:axPos val="l"/>
        <c:numFmt formatCode="0%" sourceLinked="0"/>
        <c:majorTickMark val="out"/>
        <c:minorTickMark val="none"/>
        <c:tickLblPos val="nextTo"/>
        <c:txPr>
          <a:bodyPr/>
          <a:lstStyle/>
          <a:p>
            <a:pPr>
              <a:defRPr sz="900">
                <a:solidFill>
                  <a:srgbClr val="000000"/>
                </a:solidFill>
                <a:latin typeface="Calibri"/>
                <a:ea typeface="Calibri"/>
                <a:cs typeface="Calibri"/>
              </a:defRPr>
            </a:pPr>
            <a:endParaRPr lang="es-ES"/>
          </a:p>
        </c:txPr>
        <c:crossAx val="1113713375"/>
        <c:crosses val="autoZero"/>
        <c:crossBetween val="between"/>
        <c:majorUnit val="0.1"/>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1000">
              <a:solidFill>
                <a:srgbClr val="000000"/>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a:solidFill>
                  <a:srgbClr val="5A3471"/>
                </a:solidFill>
                <a:latin typeface="Calibri"/>
                <a:ea typeface="Calibri"/>
                <a:cs typeface="Calibri"/>
              </a:defRPr>
            </a:pPr>
            <a:r>
              <a:rPr lang="es-ES"/>
              <a:t>Porcentaje de solicitudes en el tramo de edad de 80 años y más sobre la población de dicha edad</a:t>
            </a:r>
          </a:p>
        </c:rich>
      </c:tx>
      <c:overlay val="0"/>
    </c:title>
    <c:autoTitleDeleted val="0"/>
    <c:plotArea>
      <c:layout/>
      <c:barChart>
        <c:barDir val="col"/>
        <c:grouping val="clustered"/>
        <c:varyColors val="0"/>
        <c:ser>
          <c:idx val="0"/>
          <c:order val="0"/>
          <c:tx>
            <c:v>Porcentaje de solicitudes en el tramo de edad de 80 años y más sobre la población de dicha edad</c:v>
          </c:tx>
          <c:spPr>
            <a:solidFill>
              <a:srgbClr val="DECEE8"/>
            </a:solidFill>
            <a:ln w="12700">
              <a:solidFill>
                <a:srgbClr val="000000"/>
              </a:solidFill>
            </a:ln>
          </c:spPr>
          <c:invertIfNegative val="0"/>
          <c:dPt>
            <c:idx val="7"/>
            <c:invertIfNegative val="0"/>
            <c:bubble3D val="0"/>
            <c:spPr>
              <a:solidFill>
                <a:srgbClr val="5A3471"/>
              </a:solidFill>
              <a:ln w="12700">
                <a:solidFill>
                  <a:srgbClr val="000000"/>
                </a:solidFill>
              </a:ln>
            </c:spPr>
            <c:extLst>
              <c:ext xmlns:c16="http://schemas.microsoft.com/office/drawing/2014/chart" uri="{C3380CC4-5D6E-409C-BE32-E72D297353CC}">
                <c16:uniqueId val="{00000001-6480-4CDE-9DF8-74DDCEE93466}"/>
              </c:ext>
            </c:extLst>
          </c:dPt>
          <c:dLbls>
            <c:numFmt formatCode="0.00" sourceLinked="0"/>
            <c:spPr>
              <a:noFill/>
              <a:ln>
                <a:noFill/>
              </a:ln>
              <a:effectLst/>
            </c:spPr>
            <c:txPr>
              <a:bodyPr rot="-2700000" vert="horz" wrap="square" lIns="38100" tIns="19050" rIns="38100" bIns="19050" anchor="ctr">
                <a:spAutoFit/>
              </a:bodyPr>
              <a:lstStyle/>
              <a:p>
                <a:pPr>
                  <a:defRPr sz="900">
                    <a:solidFill>
                      <a:srgbClr val="5A3471"/>
                    </a:solidFill>
                    <a:latin typeface="Calibri"/>
                    <a:ea typeface="Calibri"/>
                    <a:cs typeface="Calibri"/>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0"/>
              <c:pt idx="0">
                <c:v>Andalucía</c:v>
              </c:pt>
              <c:pt idx="1">
                <c:v>Cataluña</c:v>
              </c:pt>
              <c:pt idx="2">
                <c:v>Castilla y León</c:v>
              </c:pt>
              <c:pt idx="3">
                <c:v>Extremadura</c:v>
              </c:pt>
              <c:pt idx="4">
                <c:v>Castilla - La Mancha</c:v>
              </c:pt>
              <c:pt idx="5">
                <c:v>Murcia, Región de</c:v>
              </c:pt>
              <c:pt idx="6">
                <c:v>Balears, Illes</c:v>
              </c:pt>
              <c:pt idx="7">
                <c:v>Total Nacional</c:v>
              </c:pt>
              <c:pt idx="8">
                <c:v>Comunitat Valenciana</c:v>
              </c:pt>
              <c:pt idx="9">
                <c:v>Madrid, Comunidad de</c:v>
              </c:pt>
              <c:pt idx="10">
                <c:v>Melilla</c:v>
              </c:pt>
              <c:pt idx="11">
                <c:v>País Vasco</c:v>
              </c:pt>
              <c:pt idx="12">
                <c:v>Aragón</c:v>
              </c:pt>
              <c:pt idx="13">
                <c:v>Rioja, La</c:v>
              </c:pt>
              <c:pt idx="14">
                <c:v>Canarias</c:v>
              </c:pt>
              <c:pt idx="15">
                <c:v>Asturias, Principado de</c:v>
              </c:pt>
              <c:pt idx="16">
                <c:v>Cantabria</c:v>
              </c:pt>
              <c:pt idx="17">
                <c:v>Navarra, Comunidad Foral de</c:v>
              </c:pt>
              <c:pt idx="18">
                <c:v>Ceuta</c:v>
              </c:pt>
              <c:pt idx="19">
                <c:v>Galicia</c:v>
              </c:pt>
            </c:strLit>
          </c:cat>
          <c:val>
            <c:numLit>
              <c:formatCode>General</c:formatCode>
              <c:ptCount val="20"/>
              <c:pt idx="0">
                <c:v>50.065671190682018</c:v>
              </c:pt>
              <c:pt idx="1">
                <c:v>46.281254045746692</c:v>
              </c:pt>
              <c:pt idx="2">
                <c:v>44.236705768662929</c:v>
              </c:pt>
              <c:pt idx="3">
                <c:v>44.075150208385381</c:v>
              </c:pt>
              <c:pt idx="4">
                <c:v>43.887352425134573</c:v>
              </c:pt>
              <c:pt idx="5">
                <c:v>43.865905848787449</c:v>
              </c:pt>
              <c:pt idx="6">
                <c:v>42.685979019117099</c:v>
              </c:pt>
              <c:pt idx="7">
                <c:v>41.318995725177437</c:v>
              </c:pt>
              <c:pt idx="8">
                <c:v>40.896739130434781</c:v>
              </c:pt>
              <c:pt idx="9">
                <c:v>40.539932673431913</c:v>
              </c:pt>
              <c:pt idx="10">
                <c:v>39.168039538714993</c:v>
              </c:pt>
              <c:pt idx="11">
                <c:v>39.105724131329573</c:v>
              </c:pt>
              <c:pt idx="12">
                <c:v>39.090328531895267</c:v>
              </c:pt>
              <c:pt idx="13">
                <c:v>38.79464480397715</c:v>
              </c:pt>
              <c:pt idx="14">
                <c:v>35.440189161214363</c:v>
              </c:pt>
              <c:pt idx="15">
                <c:v>32.408242558801078</c:v>
              </c:pt>
              <c:pt idx="16">
                <c:v>31.77117920500902</c:v>
              </c:pt>
              <c:pt idx="17">
                <c:v>31.624808960058399</c:v>
              </c:pt>
              <c:pt idx="18">
                <c:v>25.371995421594811</c:v>
              </c:pt>
              <c:pt idx="19">
                <c:v>23.297047128609609</c:v>
              </c:pt>
            </c:numLit>
          </c:val>
          <c:extLst>
            <c:ext xmlns:c16="http://schemas.microsoft.com/office/drawing/2014/chart" uri="{C3380CC4-5D6E-409C-BE32-E72D297353CC}">
              <c16:uniqueId val="{00000000-6480-4CDE-9DF8-74DDCEE93466}"/>
            </c:ext>
          </c:extLst>
        </c:ser>
        <c:dLbls>
          <c:showLegendKey val="0"/>
          <c:showVal val="0"/>
          <c:showCatName val="0"/>
          <c:showSerName val="0"/>
          <c:showPercent val="0"/>
          <c:showBubbleSize val="0"/>
        </c:dLbls>
        <c:gapWidth val="40"/>
        <c:axId val="1094705951"/>
        <c:axId val="931264015"/>
      </c:barChart>
      <c:catAx>
        <c:axId val="1094705951"/>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264015"/>
        <c:crosses val="autoZero"/>
        <c:auto val="1"/>
        <c:lblAlgn val="ctr"/>
        <c:lblOffset val="100"/>
        <c:noMultiLvlLbl val="0"/>
      </c:catAx>
      <c:valAx>
        <c:axId val="931264015"/>
        <c:scaling>
          <c:orientation val="minMax"/>
          <c:max val="60"/>
          <c:min val="0"/>
        </c:scaling>
        <c:delete val="0"/>
        <c:axPos val="l"/>
        <c:numFmt formatCode="0.00" sourceLinked="0"/>
        <c:majorTickMark val="out"/>
        <c:minorTickMark val="none"/>
        <c:tickLblPos val="nextTo"/>
        <c:txPr>
          <a:bodyPr/>
          <a:lstStyle/>
          <a:p>
            <a:pPr>
              <a:defRPr sz="900">
                <a:solidFill>
                  <a:srgbClr val="5A3471"/>
                </a:solidFill>
                <a:latin typeface="Calibri"/>
                <a:ea typeface="Calibri"/>
                <a:cs typeface="Calibri"/>
              </a:defRPr>
            </a:pPr>
            <a:endParaRPr lang="es-ES"/>
          </a:p>
        </c:txPr>
        <c:crossAx val="1094705951"/>
        <c:crosses val="autoZero"/>
        <c:crossBetween val="between"/>
        <c:majorUnit val="10"/>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5A3471"/>
                </a:solidFill>
                <a:latin typeface="Calibri"/>
                <a:ea typeface="Calibri"/>
                <a:cs typeface="Calibri"/>
              </a:defRPr>
            </a:pPr>
            <a:r>
              <a:rPr lang="es-ES"/>
              <a:t>Evolución de las Altas y Bajas de Solicitudes.
Total nacional</a:t>
            </a:r>
          </a:p>
        </c:rich>
      </c:tx>
      <c:overlay val="0"/>
    </c:title>
    <c:autoTitleDeleted val="0"/>
    <c:plotArea>
      <c:layout/>
      <c:lineChart>
        <c:grouping val="standard"/>
        <c:varyColors val="0"/>
        <c:ser>
          <c:idx val="0"/>
          <c:order val="0"/>
          <c:tx>
            <c:v>Altas</c:v>
          </c:tx>
          <c:spPr>
            <a:ln w="28575">
              <a:solidFill>
                <a:srgbClr val="AD84C6"/>
              </a:solidFill>
            </a:ln>
          </c:spPr>
          <c:marker>
            <c:symbol val="none"/>
          </c:marker>
          <c:cat>
            <c:strLit>
              <c:ptCount val="66"/>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pt idx="65">
                <c:v>31/08/2026</c:v>
              </c:pt>
            </c:strLit>
          </c:cat>
          <c:val>
            <c:numLit>
              <c:formatCode>General</c:formatCode>
              <c:ptCount val="66"/>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pt idx="59">
                <c:v>44119</c:v>
              </c:pt>
              <c:pt idx="60">
                <c:v>46346</c:v>
              </c:pt>
              <c:pt idx="61">
                <c:v>38736</c:v>
              </c:pt>
              <c:pt idx="62">
                <c:v>32354</c:v>
              </c:pt>
              <c:pt idx="63">
                <c:v>37029</c:v>
              </c:pt>
              <c:pt idx="64">
                <c:v>37337</c:v>
              </c:pt>
              <c:pt idx="65">
                <c:v>27078</c:v>
              </c:pt>
            </c:numLit>
          </c:val>
          <c:smooth val="0"/>
          <c:extLst>
            <c:ext xmlns:c16="http://schemas.microsoft.com/office/drawing/2014/chart" uri="{C3380CC4-5D6E-409C-BE32-E72D297353CC}">
              <c16:uniqueId val="{00000000-961F-4FC8-89F0-3558B633BDAD}"/>
            </c:ext>
          </c:extLst>
        </c:ser>
        <c:ser>
          <c:idx val="1"/>
          <c:order val="1"/>
          <c:tx>
            <c:v>Bajas</c:v>
          </c:tx>
          <c:spPr>
            <a:ln w="28575">
              <a:solidFill>
                <a:srgbClr val="5A3471"/>
              </a:solidFill>
            </a:ln>
          </c:spPr>
          <c:marker>
            <c:symbol val="none"/>
          </c:marker>
          <c:cat>
            <c:strLit>
              <c:ptCount val="66"/>
              <c:pt idx="0">
                <c:v>31/03/2021</c:v>
              </c:pt>
              <c:pt idx="1">
                <c:v>30/04/2021</c:v>
              </c:pt>
              <c:pt idx="2">
                <c:v>31/05/2021</c:v>
              </c:pt>
              <c:pt idx="3">
                <c:v>30/06/2021</c:v>
              </c:pt>
              <c:pt idx="4">
                <c:v>31/07/2021</c:v>
              </c:pt>
              <c:pt idx="5">
                <c:v>31/08/2021</c:v>
              </c:pt>
              <c:pt idx="6">
                <c:v>30/09/2021</c:v>
              </c:pt>
              <c:pt idx="7">
                <c:v>31/10/2021</c:v>
              </c:pt>
              <c:pt idx="8">
                <c:v>30/11/2021</c:v>
              </c:pt>
              <c:pt idx="9">
                <c:v>31/12/2021</c:v>
              </c:pt>
              <c:pt idx="10">
                <c:v>31/01/2022</c:v>
              </c:pt>
              <c:pt idx="11">
                <c:v>28/02/2022</c:v>
              </c:pt>
              <c:pt idx="12">
                <c:v>31/03/2022</c:v>
              </c:pt>
              <c:pt idx="13">
                <c:v>30/04/2022</c:v>
              </c:pt>
              <c:pt idx="14">
                <c:v>31/05/2022</c:v>
              </c:pt>
              <c:pt idx="15">
                <c:v>30/06/2022</c:v>
              </c:pt>
              <c:pt idx="16">
                <c:v>31/07/2022</c:v>
              </c:pt>
              <c:pt idx="17">
                <c:v>31/08/2022</c:v>
              </c:pt>
              <c:pt idx="18">
                <c:v>30/09/2022</c:v>
              </c:pt>
              <c:pt idx="19">
                <c:v>31/10/2022</c:v>
              </c:pt>
              <c:pt idx="20">
                <c:v>30/11/2022</c:v>
              </c:pt>
              <c:pt idx="21">
                <c:v>31/12/2022</c:v>
              </c:pt>
              <c:pt idx="22">
                <c:v>31/01/2023</c:v>
              </c:pt>
              <c:pt idx="23">
                <c:v>28/02/2023</c:v>
              </c:pt>
              <c:pt idx="24">
                <c:v>31/03/2023</c:v>
              </c:pt>
              <c:pt idx="25">
                <c:v>30/04/2023</c:v>
              </c:pt>
              <c:pt idx="26">
                <c:v>31/05/2023</c:v>
              </c:pt>
              <c:pt idx="27">
                <c:v>30/06/2023</c:v>
              </c:pt>
              <c:pt idx="28">
                <c:v>31/07/2023</c:v>
              </c:pt>
              <c:pt idx="29">
                <c:v>31/08/2023</c:v>
              </c:pt>
              <c:pt idx="30">
                <c:v>30/09/2023</c:v>
              </c:pt>
              <c:pt idx="31">
                <c:v>31/10/2023</c:v>
              </c:pt>
              <c:pt idx="32">
                <c:v>30/11/2023</c:v>
              </c:pt>
              <c:pt idx="33">
                <c:v>31/12/2023</c:v>
              </c:pt>
              <c:pt idx="34">
                <c:v>31/01/2024</c:v>
              </c:pt>
              <c:pt idx="35">
                <c:v>29/02/2024</c:v>
              </c:pt>
              <c:pt idx="36">
                <c:v>31/03/2024</c:v>
              </c:pt>
              <c:pt idx="37">
                <c:v>30/04/2024</c:v>
              </c:pt>
              <c:pt idx="38">
                <c:v>31/05/2024</c:v>
              </c:pt>
              <c:pt idx="39">
                <c:v>30/06/2024</c:v>
              </c:pt>
              <c:pt idx="40">
                <c:v>31/07/2024</c:v>
              </c:pt>
              <c:pt idx="41">
                <c:v>31/08/2024</c:v>
              </c:pt>
              <c:pt idx="42">
                <c:v>30/09/2024</c:v>
              </c:pt>
              <c:pt idx="43">
                <c:v>31/10/2024</c:v>
              </c:pt>
              <c:pt idx="44">
                <c:v>30/11/2024</c:v>
              </c:pt>
              <c:pt idx="45">
                <c:v>31/12/2024</c:v>
              </c:pt>
              <c:pt idx="46">
                <c:v>31/01/2025</c:v>
              </c:pt>
              <c:pt idx="47">
                <c:v>28/02/2025</c:v>
              </c:pt>
              <c:pt idx="48">
                <c:v>31/03/2025</c:v>
              </c:pt>
              <c:pt idx="49">
                <c:v>30/04/2025</c:v>
              </c:pt>
              <c:pt idx="50">
                <c:v>31/05/2025</c:v>
              </c:pt>
              <c:pt idx="51">
                <c:v>30/06/2025</c:v>
              </c:pt>
              <c:pt idx="52">
                <c:v>31/07/2025</c:v>
              </c:pt>
              <c:pt idx="53">
                <c:v>31/08/2025</c:v>
              </c:pt>
              <c:pt idx="54">
                <c:v>30/09/2025</c:v>
              </c:pt>
              <c:pt idx="55">
                <c:v>31/10/2025</c:v>
              </c:pt>
              <c:pt idx="56">
                <c:v>30/11/2025</c:v>
              </c:pt>
              <c:pt idx="57">
                <c:v>31/12/2025</c:v>
              </c:pt>
              <c:pt idx="58">
                <c:v>31/01/2026</c:v>
              </c:pt>
              <c:pt idx="59">
                <c:v>28/02/2026</c:v>
              </c:pt>
              <c:pt idx="60">
                <c:v>31/03/2026</c:v>
              </c:pt>
              <c:pt idx="61">
                <c:v>30/04/2026</c:v>
              </c:pt>
              <c:pt idx="62">
                <c:v>31/05/2026</c:v>
              </c:pt>
              <c:pt idx="63">
                <c:v>30/06/2026</c:v>
              </c:pt>
              <c:pt idx="64">
                <c:v>31/07/2026</c:v>
              </c:pt>
              <c:pt idx="65">
                <c:v>31/08/2026</c:v>
              </c:pt>
            </c:strLit>
          </c:cat>
          <c:val>
            <c:numLit>
              <c:formatCode>General</c:formatCode>
              <c:ptCount val="66"/>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pt idx="59">
                <c:v>41913</c:v>
              </c:pt>
              <c:pt idx="60">
                <c:v>25654</c:v>
              </c:pt>
              <c:pt idx="61">
                <c:v>24863</c:v>
              </c:pt>
              <c:pt idx="62">
                <c:v>23806</c:v>
              </c:pt>
              <c:pt idx="63">
                <c:v>22478</c:v>
              </c:pt>
              <c:pt idx="64">
                <c:v>23614</c:v>
              </c:pt>
              <c:pt idx="65">
                <c:v>22878</c:v>
              </c:pt>
            </c:numLit>
          </c:val>
          <c:smooth val="0"/>
          <c:extLst>
            <c:ext xmlns:c16="http://schemas.microsoft.com/office/drawing/2014/chart" uri="{C3380CC4-5D6E-409C-BE32-E72D297353CC}">
              <c16:uniqueId val="{00000001-961F-4FC8-89F0-3558B633BDAD}"/>
            </c:ext>
          </c:extLst>
        </c:ser>
        <c:dLbls>
          <c:showLegendKey val="0"/>
          <c:showVal val="0"/>
          <c:showCatName val="0"/>
          <c:showSerName val="0"/>
          <c:showPercent val="0"/>
          <c:showBubbleSize val="0"/>
        </c:dLbls>
        <c:smooth val="0"/>
        <c:axId val="1094707807"/>
        <c:axId val="931252015"/>
      </c:lineChart>
      <c:catAx>
        <c:axId val="1094707807"/>
        <c:scaling>
          <c:orientation val="minMax"/>
        </c:scaling>
        <c:delete val="0"/>
        <c:axPos val="b"/>
        <c:numFmt formatCode="m/d/yyyy" sourceLinked="0"/>
        <c:majorTickMark val="out"/>
        <c:minorTickMark val="none"/>
        <c:tickLblPos val="nextTo"/>
        <c:txPr>
          <a:bodyPr rot="-2700000" vert="horz"/>
          <a:lstStyle/>
          <a:p>
            <a:pPr>
              <a:defRPr sz="800" b="1">
                <a:solidFill>
                  <a:srgbClr val="5A3471"/>
                </a:solidFill>
                <a:latin typeface="Calibri"/>
                <a:ea typeface="Calibri"/>
                <a:cs typeface="Calibri"/>
              </a:defRPr>
            </a:pPr>
            <a:endParaRPr lang="es-ES"/>
          </a:p>
        </c:txPr>
        <c:crossAx val="931252015"/>
        <c:crosses val="autoZero"/>
        <c:auto val="1"/>
        <c:lblAlgn val="ctr"/>
        <c:lblOffset val="100"/>
        <c:noMultiLvlLbl val="0"/>
      </c:catAx>
      <c:valAx>
        <c:axId val="931252015"/>
        <c:scaling>
          <c:orientation val="minMax"/>
          <c:min val="0"/>
        </c:scaling>
        <c:delete val="0"/>
        <c:axPos val="l"/>
        <c:numFmt formatCode="#,##0" sourceLinked="0"/>
        <c:majorTickMark val="out"/>
        <c:minorTickMark val="none"/>
        <c:tickLblPos val="nextTo"/>
        <c:txPr>
          <a:bodyPr/>
          <a:lstStyle/>
          <a:p>
            <a:pPr>
              <a:defRPr sz="800">
                <a:solidFill>
                  <a:srgbClr val="5A3471"/>
                </a:solidFill>
                <a:latin typeface="Calibri"/>
                <a:ea typeface="Calibri"/>
                <a:cs typeface="Calibri"/>
              </a:defRPr>
            </a:pPr>
            <a:endParaRPr lang="es-ES"/>
          </a:p>
        </c:txPr>
        <c:crossAx val="1094707807"/>
        <c:crosses val="autoZero"/>
        <c:crossBetween val="between"/>
      </c:valAx>
      <c:spPr>
        <a:noFill/>
        <a:ln>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14:hiddenLine>
          </a:ext>
        </a:extLst>
      </c:spPr>
    </c:plotArea>
    <c:legend>
      <c:legendPos val="b"/>
      <c:overlay val="0"/>
      <c:txPr>
        <a:bodyPr/>
        <a:lstStyle/>
        <a:p>
          <a:pPr>
            <a:defRPr sz="9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sexo</a:t>
            </a:r>
          </a:p>
        </c:rich>
      </c:tx>
      <c:overlay val="0"/>
    </c:title>
    <c:autoTitleDeleted val="0"/>
    <c:view3D>
      <c:rotX val="35"/>
      <c:rotY val="25"/>
      <c:rAngAx val="0"/>
      <c:perspective val="24"/>
    </c:view3D>
    <c:floor>
      <c:thickness val="0"/>
    </c:floor>
    <c:sideWall>
      <c:thickness val="0"/>
    </c:sideWall>
    <c:backWall>
      <c:thickness val="0"/>
    </c:backWall>
    <c:plotArea>
      <c:layout/>
      <c:pie3DChart>
        <c:varyColors val="1"/>
        <c:ser>
          <c:idx val="0"/>
          <c:order val="0"/>
          <c:tx>
            <c:v>Solicitantes por sexo</c:v>
          </c:tx>
          <c:explosion val="8"/>
          <c:dPt>
            <c:idx val="0"/>
            <c:bubble3D val="0"/>
            <c:spPr>
              <a:solidFill>
                <a:srgbClr val="AD84C6"/>
              </a:solidFill>
              <a:ln w="9525">
                <a:solidFill>
                  <a:srgbClr val="000000"/>
                </a:solidFill>
              </a:ln>
            </c:spPr>
            <c:extLst>
              <c:ext xmlns:c16="http://schemas.microsoft.com/office/drawing/2014/chart" uri="{C3380CC4-5D6E-409C-BE32-E72D297353CC}">
                <c16:uniqueId val="{00000001-4A3A-496C-9021-F67E97958E74}"/>
              </c:ext>
            </c:extLst>
          </c:dPt>
          <c:dPt>
            <c:idx val="1"/>
            <c:bubble3D val="0"/>
            <c:spPr>
              <a:solidFill>
                <a:srgbClr val="8784C6"/>
              </a:solidFill>
              <a:ln w="9525">
                <a:solidFill>
                  <a:srgbClr val="000000"/>
                </a:solidFill>
              </a:ln>
            </c:spPr>
            <c:extLst>
              <c:ext xmlns:c16="http://schemas.microsoft.com/office/drawing/2014/chart" uri="{C3380CC4-5D6E-409C-BE32-E72D297353CC}">
                <c16:uniqueId val="{00000002-4A3A-496C-9021-F67E97958E74}"/>
              </c:ext>
            </c:extLst>
          </c:dPt>
          <c:dLbls>
            <c:numFmt formatCode="0.0%" sourceLinked="0"/>
            <c:spPr>
              <a:noFill/>
              <a:ln>
                <a:noFill/>
              </a:ln>
              <a:effectLst/>
            </c:spPr>
            <c:txPr>
              <a:bodyPr wrap="square" lIns="38100" tIns="19050" rIns="38100" bIns="19050" anchor="ctr">
                <a:spAutoFit/>
              </a:bodyPr>
              <a:lstStyle/>
              <a:p>
                <a:pPr>
                  <a:defRPr sz="1000" b="1">
                    <a:solidFill>
                      <a:srgbClr val="5A3471"/>
                    </a:solidFill>
                    <a:latin typeface="Calibri"/>
                    <a:ea typeface="Calibri"/>
                    <a:cs typeface="Calibri"/>
                  </a:defRPr>
                </a:pPr>
                <a:endParaRPr lang="es-ES"/>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Lit>
              <c:ptCount val="2"/>
              <c:pt idx="0">
                <c:v>Mujer</c:v>
              </c:pt>
              <c:pt idx="1">
                <c:v>Hombre</c:v>
              </c:pt>
            </c:strLit>
          </c:cat>
          <c:val>
            <c:numLit>
              <c:formatCode>General</c:formatCode>
              <c:ptCount val="2"/>
              <c:pt idx="0">
                <c:v>0.61697809071163179</c:v>
              </c:pt>
              <c:pt idx="1">
                <c:v>0.38302190928836821</c:v>
              </c:pt>
            </c:numLit>
          </c:val>
          <c:extLst>
            <c:ext xmlns:c16="http://schemas.microsoft.com/office/drawing/2014/chart" uri="{C3380CC4-5D6E-409C-BE32-E72D297353CC}">
              <c16:uniqueId val="{00000000-4A3A-496C-9021-F67E97958E74}"/>
            </c:ext>
          </c:extLst>
        </c:ser>
        <c:dLbls>
          <c:showLegendKey val="0"/>
          <c:showVal val="0"/>
          <c:showCatName val="0"/>
          <c:showSerName val="0"/>
          <c:showPercent val="0"/>
          <c:showBubbleSize val="0"/>
          <c:showLeaderLines val="1"/>
        </c:dLbls>
      </c:pie3DChart>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legend>
      <c:legendPos val="b"/>
      <c:overlay val="0"/>
      <c:txPr>
        <a:bodyPr/>
        <a:lstStyle/>
        <a:p>
          <a:pPr>
            <a:defRPr sz="1000" b="1">
              <a:solidFill>
                <a:srgbClr val="5A3471"/>
              </a:solidFill>
              <a:latin typeface="Calibri"/>
              <a:ea typeface="Calibri"/>
              <a:cs typeface="Calibri"/>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5A3471"/>
                </a:solidFill>
                <a:latin typeface="Calibri"/>
                <a:ea typeface="Calibri"/>
                <a:cs typeface="Calibri"/>
              </a:defRPr>
            </a:pPr>
            <a:r>
              <a:rPr lang="es-ES"/>
              <a:t>Solicitantes por tramo de edad</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v>Solicitantes por tramo de edad</c:v>
          </c:tx>
          <c:invertIfNegative val="0"/>
          <c:dPt>
            <c:idx val="0"/>
            <c:invertIfNegative val="0"/>
            <c:bubble3D val="0"/>
            <c:spPr>
              <a:solidFill>
                <a:srgbClr val="5A3471"/>
              </a:solidFill>
              <a:ln w="9525">
                <a:solidFill>
                  <a:srgbClr val="000000"/>
                </a:solidFill>
              </a:ln>
            </c:spPr>
            <c:extLst>
              <c:ext xmlns:c16="http://schemas.microsoft.com/office/drawing/2014/chart" uri="{C3380CC4-5D6E-409C-BE32-E72D297353CC}">
                <c16:uniqueId val="{00000001-363A-4903-B638-9C742A54CCB1}"/>
              </c:ext>
            </c:extLst>
          </c:dPt>
          <c:dPt>
            <c:idx val="1"/>
            <c:invertIfNegative val="0"/>
            <c:bubble3D val="0"/>
            <c:spPr>
              <a:solidFill>
                <a:srgbClr val="74478B"/>
              </a:solidFill>
              <a:ln w="9525">
                <a:solidFill>
                  <a:srgbClr val="000000"/>
                </a:solidFill>
              </a:ln>
            </c:spPr>
            <c:extLst>
              <c:ext xmlns:c16="http://schemas.microsoft.com/office/drawing/2014/chart" uri="{C3380CC4-5D6E-409C-BE32-E72D297353CC}">
                <c16:uniqueId val="{00000002-363A-4903-B638-9C742A54CCB1}"/>
              </c:ext>
            </c:extLst>
          </c:dPt>
          <c:dPt>
            <c:idx val="2"/>
            <c:invertIfNegative val="0"/>
            <c:bubble3D val="0"/>
            <c:spPr>
              <a:solidFill>
                <a:srgbClr val="8E63A9"/>
              </a:solidFill>
              <a:ln w="9525">
                <a:solidFill>
                  <a:srgbClr val="000000"/>
                </a:solidFill>
              </a:ln>
            </c:spPr>
            <c:extLst>
              <c:ext xmlns:c16="http://schemas.microsoft.com/office/drawing/2014/chart" uri="{C3380CC4-5D6E-409C-BE32-E72D297353CC}">
                <c16:uniqueId val="{00000003-363A-4903-B638-9C742A54CCB1}"/>
              </c:ext>
            </c:extLst>
          </c:dPt>
          <c:dPt>
            <c:idx val="3"/>
            <c:invertIfNegative val="0"/>
            <c:bubble3D val="0"/>
            <c:spPr>
              <a:solidFill>
                <a:srgbClr val="AD84C6"/>
              </a:solidFill>
              <a:ln w="9525">
                <a:solidFill>
                  <a:srgbClr val="000000"/>
                </a:solidFill>
              </a:ln>
            </c:spPr>
            <c:extLst>
              <c:ext xmlns:c16="http://schemas.microsoft.com/office/drawing/2014/chart" uri="{C3380CC4-5D6E-409C-BE32-E72D297353CC}">
                <c16:uniqueId val="{00000004-363A-4903-B638-9C742A54CCB1}"/>
              </c:ext>
            </c:extLst>
          </c:dPt>
          <c:dPt>
            <c:idx val="4"/>
            <c:invertIfNegative val="0"/>
            <c:bubble3D val="0"/>
            <c:spPr>
              <a:solidFill>
                <a:srgbClr val="BFA6D2"/>
              </a:solidFill>
              <a:ln w="9525">
                <a:solidFill>
                  <a:srgbClr val="000000"/>
                </a:solidFill>
              </a:ln>
            </c:spPr>
            <c:extLst>
              <c:ext xmlns:c16="http://schemas.microsoft.com/office/drawing/2014/chart" uri="{C3380CC4-5D6E-409C-BE32-E72D297353CC}">
                <c16:uniqueId val="{00000005-363A-4903-B638-9C742A54CCB1}"/>
              </c:ext>
            </c:extLst>
          </c:dPt>
          <c:dPt>
            <c:idx val="5"/>
            <c:invertIfNegative val="0"/>
            <c:bubble3D val="0"/>
            <c:spPr>
              <a:solidFill>
                <a:srgbClr val="D7C4E5"/>
              </a:solidFill>
              <a:ln w="9525">
                <a:solidFill>
                  <a:srgbClr val="000000"/>
                </a:solidFill>
              </a:ln>
            </c:spPr>
            <c:extLst>
              <c:ext xmlns:c16="http://schemas.microsoft.com/office/drawing/2014/chart" uri="{C3380CC4-5D6E-409C-BE32-E72D297353CC}">
                <c16:uniqueId val="{00000006-363A-4903-B638-9C742A54CCB1}"/>
              </c:ext>
            </c:extLst>
          </c:dPt>
          <c:dPt>
            <c:idx val="6"/>
            <c:invertIfNegative val="0"/>
            <c:bubble3D val="0"/>
            <c:spPr>
              <a:solidFill>
                <a:srgbClr val="8784C6"/>
              </a:solidFill>
              <a:ln w="9525">
                <a:solidFill>
                  <a:srgbClr val="000000"/>
                </a:solidFill>
              </a:ln>
            </c:spPr>
            <c:extLst>
              <c:ext xmlns:c16="http://schemas.microsoft.com/office/drawing/2014/chart" uri="{C3380CC4-5D6E-409C-BE32-E72D297353CC}">
                <c16:uniqueId val="{00000007-363A-4903-B638-9C742A54CCB1}"/>
              </c:ext>
            </c:extLst>
          </c:dPt>
          <c:dPt>
            <c:idx val="7"/>
            <c:invertIfNegative val="0"/>
            <c:bubble3D val="0"/>
            <c:spPr>
              <a:solidFill>
                <a:srgbClr val="373472"/>
              </a:solidFill>
              <a:ln w="9525">
                <a:solidFill>
                  <a:srgbClr val="000000"/>
                </a:solidFill>
              </a:ln>
            </c:spPr>
            <c:extLst>
              <c:ext xmlns:c16="http://schemas.microsoft.com/office/drawing/2014/chart" uri="{C3380CC4-5D6E-409C-BE32-E72D297353CC}">
                <c16:uniqueId val="{00000008-363A-4903-B638-9C742A54CCB1}"/>
              </c:ext>
            </c:extLst>
          </c:dPt>
          <c:cat>
            <c:strLit>
              <c:ptCount val="8"/>
              <c:pt idx="0">
                <c:v>Menores de 3</c:v>
              </c:pt>
              <c:pt idx="1">
                <c:v>3 a 18</c:v>
              </c:pt>
              <c:pt idx="2">
                <c:v>19 a 30</c:v>
              </c:pt>
              <c:pt idx="3">
                <c:v>31 a 45</c:v>
              </c:pt>
              <c:pt idx="4">
                <c:v>46 a 54</c:v>
              </c:pt>
              <c:pt idx="5">
                <c:v>55 a 64</c:v>
              </c:pt>
              <c:pt idx="6">
                <c:v>65 a 79</c:v>
              </c:pt>
              <c:pt idx="7">
                <c:v>80 y más</c:v>
              </c:pt>
            </c:strLit>
          </c:cat>
          <c:val>
            <c:numLit>
              <c:formatCode>General</c:formatCode>
              <c:ptCount val="8"/>
              <c:pt idx="0">
                <c:v>6667</c:v>
              </c:pt>
              <c:pt idx="1">
                <c:v>168530</c:v>
              </c:pt>
              <c:pt idx="2">
                <c:v>81651</c:v>
              </c:pt>
              <c:pt idx="3">
                <c:v>90165</c:v>
              </c:pt>
              <c:pt idx="4">
                <c:v>104907</c:v>
              </c:pt>
              <c:pt idx="5">
                <c:v>176870</c:v>
              </c:pt>
              <c:pt idx="6">
                <c:v>528995</c:v>
              </c:pt>
              <c:pt idx="7">
                <c:v>1252380</c:v>
              </c:pt>
            </c:numLit>
          </c:val>
          <c:extLst>
            <c:ext xmlns:c16="http://schemas.microsoft.com/office/drawing/2014/chart" uri="{C3380CC4-5D6E-409C-BE32-E72D297353CC}">
              <c16:uniqueId val="{00000000-363A-4903-B638-9C742A54CCB1}"/>
            </c:ext>
          </c:extLst>
        </c:ser>
        <c:dLbls>
          <c:showLegendKey val="0"/>
          <c:showVal val="0"/>
          <c:showCatName val="0"/>
          <c:showSerName val="0"/>
          <c:showPercent val="0"/>
          <c:showBubbleSize val="0"/>
        </c:dLbls>
        <c:gapWidth val="55"/>
        <c:shape val="cylinder"/>
        <c:axId val="1034170575"/>
        <c:axId val="931380655"/>
        <c:axId val="0"/>
      </c:bar3DChart>
      <c:catAx>
        <c:axId val="1034170575"/>
        <c:scaling>
          <c:orientation val="minMax"/>
        </c:scaling>
        <c:delete val="0"/>
        <c:axPos val="b"/>
        <c:numFmt formatCode="General" sourceLinked="1"/>
        <c:majorTickMark val="out"/>
        <c:minorTickMark val="none"/>
        <c:tickLblPos val="nextTo"/>
        <c:txPr>
          <a:bodyPr rot="-2700000" vert="horz"/>
          <a:lstStyle/>
          <a:p>
            <a:pPr>
              <a:defRPr sz="900" b="1">
                <a:solidFill>
                  <a:srgbClr val="5A3471"/>
                </a:solidFill>
                <a:latin typeface="Calibri"/>
                <a:ea typeface="Calibri"/>
                <a:cs typeface="Calibri"/>
              </a:defRPr>
            </a:pPr>
            <a:endParaRPr lang="es-ES"/>
          </a:p>
        </c:txPr>
        <c:crossAx val="931380655"/>
        <c:crosses val="autoZero"/>
        <c:auto val="1"/>
        <c:lblAlgn val="ctr"/>
        <c:lblOffset val="100"/>
        <c:noMultiLvlLbl val="0"/>
      </c:catAx>
      <c:valAx>
        <c:axId val="931380655"/>
        <c:scaling>
          <c:orientation val="minMax"/>
          <c:max val="1600000"/>
          <c:min val="0"/>
        </c:scaling>
        <c:delete val="0"/>
        <c:axPos val="l"/>
        <c:numFmt formatCode="#,##0" sourceLinked="0"/>
        <c:majorTickMark val="out"/>
        <c:minorTickMark val="none"/>
        <c:tickLblPos val="nextTo"/>
        <c:txPr>
          <a:bodyPr/>
          <a:lstStyle/>
          <a:p>
            <a:pPr>
              <a:defRPr sz="900" b="0">
                <a:solidFill>
                  <a:srgbClr val="5A3471"/>
                </a:solidFill>
                <a:latin typeface="Calibri"/>
                <a:ea typeface="Calibri"/>
                <a:cs typeface="Calibri"/>
              </a:defRPr>
            </a:pPr>
            <a:endParaRPr lang="es-ES"/>
          </a:p>
        </c:txPr>
        <c:crossAx val="1034170575"/>
        <c:crosses val="autoZero"/>
        <c:crossBetween val="between"/>
      </c:valAx>
      <c:spPr>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jpeg"/><Relationship Id="rId5" Type="http://schemas.openxmlformats.org/officeDocument/2006/relationships/chart" Target="../charts/chart6.xml"/><Relationship Id="rId4" Type="http://schemas.openxmlformats.org/officeDocument/2006/relationships/chart" Target="../charts/chart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jpeg"/><Relationship Id="rId5" Type="http://schemas.openxmlformats.org/officeDocument/2006/relationships/chart" Target="../charts/chart16.xml"/><Relationship Id="rId4" Type="http://schemas.openxmlformats.org/officeDocument/2006/relationships/chart" Target="../charts/chart15.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image" Target="../media/image2.jpeg"/><Relationship Id="rId5" Type="http://schemas.openxmlformats.org/officeDocument/2006/relationships/chart" Target="../charts/chart32.xml"/><Relationship Id="rId4" Type="http://schemas.openxmlformats.org/officeDocument/2006/relationships/chart" Target="../charts/chart31.xml"/></Relationships>
</file>

<file path=xl/drawings/_rels/drawing49.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image" Target="../media/image2.jpeg"/></Relationships>
</file>

<file path=xl/drawings/_rels/drawing51.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image" Target="../media/image2.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image" Target="../media/image2.jpeg"/><Relationship Id="rId4" Type="http://schemas.openxmlformats.org/officeDocument/2006/relationships/chart" Target="../charts/chart40.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image" Target="../media/image2.jpeg"/><Relationship Id="rId4" Type="http://schemas.openxmlformats.org/officeDocument/2006/relationships/chart" Target="../charts/chart44.xml"/></Relationships>
</file>

<file path=xl/drawings/_rels/drawing7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image" Target="../media/image2.jpeg"/><Relationship Id="rId4" Type="http://schemas.openxmlformats.org/officeDocument/2006/relationships/chart" Target="../charts/chart47.xml"/></Relationships>
</file>

<file path=xl/drawings/_rels/drawing7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5.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image" Target="../media/image2.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9.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image" Target="../media/image2.jpeg"/></Relationships>
</file>

<file path=xl/drawings/_rels/drawing92.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image" Target="../media/image2.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687050" cy="74199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10</xdr:col>
      <xdr:colOff>0</xdr:colOff>
      <xdr:row>20</xdr:row>
      <xdr:rowOff>63500</xdr:rowOff>
    </xdr:from>
    <xdr:to>
      <xdr:col>17</xdr:col>
      <xdr:colOff>180975</xdr:colOff>
      <xdr:row>34</xdr:row>
      <xdr:rowOff>69850</xdr:rowOff>
    </xdr:to>
    <xdr:sp macro="" textlink="">
      <xdr:nvSpPr>
        <xdr:cNvPr id="3" name="CuadroTexto 2">
          <a:extLst>
            <a:ext uri="{FF2B5EF4-FFF2-40B4-BE49-F238E27FC236}">
              <a16:creationId xmlns:a16="http://schemas.microsoft.com/office/drawing/2014/main" id="{8387578A-27D9-0E58-B318-E84EE0AF74E1}"/>
            </a:ext>
          </a:extLst>
        </xdr:cNvPr>
        <xdr:cNvSpPr txBox="1"/>
      </xdr:nvSpPr>
      <xdr:spPr>
        <a:xfrm>
          <a:off x="6096000" y="3683000"/>
          <a:ext cx="4448175" cy="2540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2600" b="1">
              <a:solidFill>
                <a:srgbClr val="FFFFFF"/>
              </a:solidFill>
              <a:latin typeface="Calibri" panose="020F0502020204030204" pitchFamily="34" charset="0"/>
            </a:rPr>
            <a:t>INFORMACIÓN ESTADÍSTICA DEL SISTEMA PARA LA AUTONOMÍA Y ATENCIÓN A LA DEPENDENCIA</a:t>
          </a:r>
        </a:p>
      </xdr:txBody>
    </xdr:sp>
    <xdr:clientData/>
  </xdr:twoCellAnchor>
  <xdr:twoCellAnchor>
    <xdr:from>
      <xdr:col>10</xdr:col>
      <xdr:colOff>0</xdr:colOff>
      <xdr:row>34</xdr:row>
      <xdr:rowOff>146050</xdr:rowOff>
    </xdr:from>
    <xdr:to>
      <xdr:col>11</xdr:col>
      <xdr:colOff>333600</xdr:colOff>
      <xdr:row>35</xdr:row>
      <xdr:rowOff>29875</xdr:rowOff>
    </xdr:to>
    <xdr:sp macro="" textlink="">
      <xdr:nvSpPr>
        <xdr:cNvPr id="4" name="Rectángulo 3">
          <a:extLst>
            <a:ext uri="{FF2B5EF4-FFF2-40B4-BE49-F238E27FC236}">
              <a16:creationId xmlns:a16="http://schemas.microsoft.com/office/drawing/2014/main" id="{E7E9D24A-43EF-05CC-B452-082EF7156C1C}"/>
            </a:ext>
          </a:extLst>
        </xdr:cNvPr>
        <xdr:cNvSpPr/>
      </xdr:nvSpPr>
      <xdr:spPr>
        <a:xfrm>
          <a:off x="6096000" y="6299200"/>
          <a:ext cx="943200" cy="64800"/>
        </a:xfrm>
        <a:prstGeom prst="rect">
          <a:avLst/>
        </a:prstGeom>
        <a:solidFill>
          <a:srgbClr val="FFFFFF"/>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11</xdr:col>
      <xdr:colOff>333600</xdr:colOff>
      <xdr:row>34</xdr:row>
      <xdr:rowOff>146050</xdr:rowOff>
    </xdr:from>
    <xdr:to>
      <xdr:col>13</xdr:col>
      <xdr:colOff>57600</xdr:colOff>
      <xdr:row>35</xdr:row>
      <xdr:rowOff>29875</xdr:rowOff>
    </xdr:to>
    <xdr:sp macro="" textlink="">
      <xdr:nvSpPr>
        <xdr:cNvPr id="5" name="Rectángulo 4">
          <a:extLst>
            <a:ext uri="{FF2B5EF4-FFF2-40B4-BE49-F238E27FC236}">
              <a16:creationId xmlns:a16="http://schemas.microsoft.com/office/drawing/2014/main" id="{A0559535-B756-1027-2DA5-44EBF39F67AF}"/>
            </a:ext>
          </a:extLst>
        </xdr:cNvPr>
        <xdr:cNvSpPr/>
      </xdr:nvSpPr>
      <xdr:spPr>
        <a:xfrm>
          <a:off x="7039200" y="6299200"/>
          <a:ext cx="943200" cy="64800"/>
        </a:xfrm>
        <a:prstGeom prst="rect">
          <a:avLst/>
        </a:prstGeom>
        <a:solidFill>
          <a:srgbClr val="FFFFFF">
            <a:alpha val="7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13</xdr:col>
      <xdr:colOff>57600</xdr:colOff>
      <xdr:row>34</xdr:row>
      <xdr:rowOff>146050</xdr:rowOff>
    </xdr:from>
    <xdr:to>
      <xdr:col>14</xdr:col>
      <xdr:colOff>391200</xdr:colOff>
      <xdr:row>35</xdr:row>
      <xdr:rowOff>29875</xdr:rowOff>
    </xdr:to>
    <xdr:sp macro="" textlink="">
      <xdr:nvSpPr>
        <xdr:cNvPr id="6" name="Rectángulo 5">
          <a:extLst>
            <a:ext uri="{FF2B5EF4-FFF2-40B4-BE49-F238E27FC236}">
              <a16:creationId xmlns:a16="http://schemas.microsoft.com/office/drawing/2014/main" id="{9AA87566-1BD9-0234-27F1-19757D743785}"/>
            </a:ext>
          </a:extLst>
        </xdr:cNvPr>
        <xdr:cNvSpPr/>
      </xdr:nvSpPr>
      <xdr:spPr>
        <a:xfrm>
          <a:off x="7982400" y="6299200"/>
          <a:ext cx="943200" cy="64800"/>
        </a:xfrm>
        <a:prstGeom prst="rect">
          <a:avLst/>
        </a:prstGeom>
        <a:solidFill>
          <a:srgbClr val="FFFFFF">
            <a:alpha val="4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14</xdr:col>
      <xdr:colOff>391200</xdr:colOff>
      <xdr:row>34</xdr:row>
      <xdr:rowOff>146050</xdr:rowOff>
    </xdr:from>
    <xdr:to>
      <xdr:col>16</xdr:col>
      <xdr:colOff>115200</xdr:colOff>
      <xdr:row>35</xdr:row>
      <xdr:rowOff>29875</xdr:rowOff>
    </xdr:to>
    <xdr:sp macro="" textlink="">
      <xdr:nvSpPr>
        <xdr:cNvPr id="7" name="Rectángulo 6">
          <a:extLst>
            <a:ext uri="{FF2B5EF4-FFF2-40B4-BE49-F238E27FC236}">
              <a16:creationId xmlns:a16="http://schemas.microsoft.com/office/drawing/2014/main" id="{49059026-C857-35F9-8869-23C2DC6A5E39}"/>
            </a:ext>
          </a:extLst>
        </xdr:cNvPr>
        <xdr:cNvSpPr/>
      </xdr:nvSpPr>
      <xdr:spPr>
        <a:xfrm>
          <a:off x="8925600" y="6299200"/>
          <a:ext cx="943200" cy="64800"/>
        </a:xfrm>
        <a:prstGeom prst="rect">
          <a:avLst/>
        </a:prstGeom>
        <a:solidFill>
          <a:srgbClr val="FFFFFF">
            <a:alpha val="10000"/>
          </a:srgbClr>
        </a:solidFill>
        <a:ln w="25400" cap="flat" cmpd="sng" algn="ctr">
          <a:noFill/>
          <a:prstDash val="solid"/>
        </a:ln>
        <a:effectLst/>
        <a:extLst>
          <a:ext uri="{91240B29-F687-4F45-9708-019B960494DF}">
            <a14:hiddenLine xmlns:a14="http://schemas.microsoft.com/office/drawing/2010/main" w="25400" cap="flat" cmpd="sng" algn="ctr">
              <a:solidFill>
                <a:schemeClr val="accent1">
                  <a:shade val="15000"/>
                </a:schemeClr>
              </a:solidFill>
              <a:prstDash val="solid"/>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10</xdr:col>
      <xdr:colOff>0</xdr:colOff>
      <xdr:row>35</xdr:row>
      <xdr:rowOff>106075</xdr:rowOff>
    </xdr:from>
    <xdr:to>
      <xdr:col>16</xdr:col>
      <xdr:colOff>115200</xdr:colOff>
      <xdr:row>38</xdr:row>
      <xdr:rowOff>66070</xdr:rowOff>
    </xdr:to>
    <xdr:sp macro="" textlink="">
      <xdr:nvSpPr>
        <xdr:cNvPr id="8" name="CuadroTexto 7">
          <a:extLst>
            <a:ext uri="{FF2B5EF4-FFF2-40B4-BE49-F238E27FC236}">
              <a16:creationId xmlns:a16="http://schemas.microsoft.com/office/drawing/2014/main" id="{3501D040-A142-91AD-7261-F3963B1E4446}"/>
            </a:ext>
          </a:extLst>
        </xdr:cNvPr>
        <xdr:cNvSpPr txBox="1"/>
      </xdr:nvSpPr>
      <xdr:spPr>
        <a:xfrm>
          <a:off x="6096000" y="6440200"/>
          <a:ext cx="3772800" cy="50292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noAutofit/>
        </a:bodyPr>
        <a:lstStyle/>
        <a:p>
          <a:pPr algn="l"/>
          <a:r>
            <a:rPr lang="es-ES" sz="1800" b="1">
              <a:solidFill>
                <a:srgbClr val="FFFFFF"/>
              </a:solidFill>
              <a:latin typeface="Calibri" panose="020F0502020204030204" pitchFamily="34" charset="0"/>
            </a:rPr>
            <a:t>31 de agosto de 2026</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1044575</xdr:colOff>
      <xdr:row>6</xdr:row>
      <xdr:rowOff>9525</xdr:rowOff>
    </xdr:from>
    <xdr:to>
      <xdr:col>15</xdr:col>
      <xdr:colOff>606425</xdr:colOff>
      <xdr:row>30</xdr:row>
      <xdr:rowOff>76200</xdr:rowOff>
    </xdr:to>
    <xdr:graphicFrame macro="">
      <xdr:nvGraphicFramePr>
        <xdr:cNvPr id="3" name="grafico_21solsaad_solicitudes">
          <a:extLst>
            <a:ext uri="{FF2B5EF4-FFF2-40B4-BE49-F238E27FC236}">
              <a16:creationId xmlns:a16="http://schemas.microsoft.com/office/drawing/2014/main" id="{6C7F6058-8A45-F33D-14ED-83F35D9483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22solcasaadpot_total">
          <a:extLst>
            <a:ext uri="{FF2B5EF4-FFF2-40B4-BE49-F238E27FC236}">
              <a16:creationId xmlns:a16="http://schemas.microsoft.com/office/drawing/2014/main" id="{C6485636-6695-3676-17B5-AB26379DA0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24asolcasaad_pobl_total">
          <a:extLst>
            <a:ext uri="{FF2B5EF4-FFF2-40B4-BE49-F238E27FC236}">
              <a16:creationId xmlns:a16="http://schemas.microsoft.com/office/drawing/2014/main" id="{E52BF3DB-BF86-31D8-9810-79B1EA7C30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24asolcasaad_pobl_0_64">
          <a:extLst>
            <a:ext uri="{FF2B5EF4-FFF2-40B4-BE49-F238E27FC236}">
              <a16:creationId xmlns:a16="http://schemas.microsoft.com/office/drawing/2014/main" id="{95E207A1-2CFA-F33E-F9CC-9507C8912A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24asolcasaad_pobl_65_79">
          <a:extLst>
            <a:ext uri="{FF2B5EF4-FFF2-40B4-BE49-F238E27FC236}">
              <a16:creationId xmlns:a16="http://schemas.microsoft.com/office/drawing/2014/main" id="{D91ADED1-5D85-0C2B-997D-F4A695CE71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24asolcasaad_pobl_80_mas">
          <a:extLst>
            <a:ext uri="{FF2B5EF4-FFF2-40B4-BE49-F238E27FC236}">
              <a16:creationId xmlns:a16="http://schemas.microsoft.com/office/drawing/2014/main" id="{5D1EF423-03AD-94A2-81E1-2CBA0F8A1B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25solaltabaja_altas_bajas">
          <a:extLst>
            <a:ext uri="{FF2B5EF4-FFF2-40B4-BE49-F238E27FC236}">
              <a16:creationId xmlns:a16="http://schemas.microsoft.com/office/drawing/2014/main" id="{F2A03D6A-7BB5-D6E8-2177-D565D0F898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15</xdr:row>
      <xdr:rowOff>171450</xdr:rowOff>
    </xdr:from>
    <xdr:to>
      <xdr:col>11</xdr:col>
      <xdr:colOff>9525</xdr:colOff>
      <xdr:row>35</xdr:row>
      <xdr:rowOff>57150</xdr:rowOff>
    </xdr:to>
    <xdr:graphicFrame macro="">
      <xdr:nvGraphicFramePr>
        <xdr:cNvPr id="3" name="grafico_26perfsaad_solicitantes_sexo">
          <a:extLst>
            <a:ext uri="{FF2B5EF4-FFF2-40B4-BE49-F238E27FC236}">
              <a16:creationId xmlns:a16="http://schemas.microsoft.com/office/drawing/2014/main" id="{54296AB4-07E9-AF1A-F8EB-2A73D7A5CF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19050</xdr:colOff>
      <xdr:row>15</xdr:row>
      <xdr:rowOff>171450</xdr:rowOff>
    </xdr:from>
    <xdr:to>
      <xdr:col>29</xdr:col>
      <xdr:colOff>28575</xdr:colOff>
      <xdr:row>35</xdr:row>
      <xdr:rowOff>57150</xdr:rowOff>
    </xdr:to>
    <xdr:graphicFrame macro="">
      <xdr:nvGraphicFramePr>
        <xdr:cNvPr id="4" name="grafico_26_tramo_edad">
          <a:extLst>
            <a:ext uri="{FF2B5EF4-FFF2-40B4-BE49-F238E27FC236}">
              <a16:creationId xmlns:a16="http://schemas.microsoft.com/office/drawing/2014/main" id="{977C3C4B-A972-47FD-932E-E356E1ED49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31adictsaad_grados">
          <a:extLst>
            <a:ext uri="{FF2B5EF4-FFF2-40B4-BE49-F238E27FC236}">
              <a16:creationId xmlns:a16="http://schemas.microsoft.com/office/drawing/2014/main" id="{F846FDD9-76C2-F1A4-848B-13878859E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31bdictsaad_beneficiarios_grado">
          <a:extLst>
            <a:ext uri="{FF2B5EF4-FFF2-40B4-BE49-F238E27FC236}">
              <a16:creationId xmlns:a16="http://schemas.microsoft.com/office/drawing/2014/main" id="{B3118436-9459-EFD6-3A00-E1D4AAF34D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32dictcasaadpot_total">
          <a:extLst>
            <a:ext uri="{FF2B5EF4-FFF2-40B4-BE49-F238E27FC236}">
              <a16:creationId xmlns:a16="http://schemas.microsoft.com/office/drawing/2014/main" id="{00D6DE5C-5E4F-2D7B-FC63-BE850C607E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34bdictcasaad_total">
          <a:extLst>
            <a:ext uri="{FF2B5EF4-FFF2-40B4-BE49-F238E27FC236}">
              <a16:creationId xmlns:a16="http://schemas.microsoft.com/office/drawing/2014/main" id="{8EF7BBFC-A362-A250-B632-CAA626C768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34bdictcasaad_0_64">
          <a:extLst>
            <a:ext uri="{FF2B5EF4-FFF2-40B4-BE49-F238E27FC236}">
              <a16:creationId xmlns:a16="http://schemas.microsoft.com/office/drawing/2014/main" id="{E389AF74-79B2-263F-D984-46CC470D79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34bdictcasaad_65_79">
          <a:extLst>
            <a:ext uri="{FF2B5EF4-FFF2-40B4-BE49-F238E27FC236}">
              <a16:creationId xmlns:a16="http://schemas.microsoft.com/office/drawing/2014/main" id="{D65DF23F-524A-8370-8C53-1F27A829A1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34bdictcasaad_80_mas">
          <a:extLst>
            <a:ext uri="{FF2B5EF4-FFF2-40B4-BE49-F238E27FC236}">
              <a16:creationId xmlns:a16="http://schemas.microsoft.com/office/drawing/2014/main" id="{A31A60CE-25D7-E858-6063-D43FD793E0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0</xdr:row>
      <xdr:rowOff>0</xdr:rowOff>
    </xdr:from>
    <xdr:ext cx="2171700" cy="847725"/>
    <xdr:pic>
      <xdr:nvPicPr>
        <xdr:cNvPr id="3" name="Image 2" descr="Pictur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35resolgra_altas_bajas">
          <a:extLst>
            <a:ext uri="{FF2B5EF4-FFF2-40B4-BE49-F238E27FC236}">
              <a16:creationId xmlns:a16="http://schemas.microsoft.com/office/drawing/2014/main" id="{E68F0605-BE87-5CA2-7BD3-EE3023E6F4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22</xdr:row>
      <xdr:rowOff>142875</xdr:rowOff>
    </xdr:from>
    <xdr:to>
      <xdr:col>12</xdr:col>
      <xdr:colOff>15875</xdr:colOff>
      <xdr:row>42</xdr:row>
      <xdr:rowOff>15875</xdr:rowOff>
    </xdr:to>
    <xdr:graphicFrame macro="">
      <xdr:nvGraphicFramePr>
        <xdr:cNvPr id="3" name="grafico_36perfresol_sexo">
          <a:extLst>
            <a:ext uri="{FF2B5EF4-FFF2-40B4-BE49-F238E27FC236}">
              <a16:creationId xmlns:a16="http://schemas.microsoft.com/office/drawing/2014/main" id="{15770B5B-70B1-0EA8-47F7-1862BF6D6A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25400</xdr:colOff>
      <xdr:row>22</xdr:row>
      <xdr:rowOff>142875</xdr:rowOff>
    </xdr:from>
    <xdr:to>
      <xdr:col>30</xdr:col>
      <xdr:colOff>34925</xdr:colOff>
      <xdr:row>42</xdr:row>
      <xdr:rowOff>15875</xdr:rowOff>
    </xdr:to>
    <xdr:graphicFrame macro="">
      <xdr:nvGraphicFramePr>
        <xdr:cNvPr id="4" name="grafico_36_tramo_edad">
          <a:extLst>
            <a:ext uri="{FF2B5EF4-FFF2-40B4-BE49-F238E27FC236}">
              <a16:creationId xmlns:a16="http://schemas.microsoft.com/office/drawing/2014/main" id="{0A805BF4-07D4-6E05-43E3-5326FA68E7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36aperfresol_mujeres">
          <a:extLst>
            <a:ext uri="{FF2B5EF4-FFF2-40B4-BE49-F238E27FC236}">
              <a16:creationId xmlns:a16="http://schemas.microsoft.com/office/drawing/2014/main" id="{6BABD312-CBB9-761C-9E2F-8075D0F995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36aperfresol_hombres">
          <a:extLst>
            <a:ext uri="{FF2B5EF4-FFF2-40B4-BE49-F238E27FC236}">
              <a16:creationId xmlns:a16="http://schemas.microsoft.com/office/drawing/2014/main" id="{AE04F36D-488A-F2DD-7697-7B65DB7D71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36bperfresol_mujeres">
          <a:extLst>
            <a:ext uri="{FF2B5EF4-FFF2-40B4-BE49-F238E27FC236}">
              <a16:creationId xmlns:a16="http://schemas.microsoft.com/office/drawing/2014/main" id="{2B2B0454-0B7F-D605-870E-8C10F916C4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36bperfresol_hombres">
          <a:extLst>
            <a:ext uri="{FF2B5EF4-FFF2-40B4-BE49-F238E27FC236}">
              <a16:creationId xmlns:a16="http://schemas.microsoft.com/office/drawing/2014/main" id="{01B3F4EA-B833-19D8-52D7-8E07E813F8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benpresaad">
          <a:extLst>
            <a:ext uri="{FF2B5EF4-FFF2-40B4-BE49-F238E27FC236}">
              <a16:creationId xmlns:a16="http://schemas.microsoft.com/office/drawing/2014/main" id="{69761319-5DF0-8FB0-62B6-0FF7937DFA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II">
          <a:extLst>
            <a:ext uri="{FF2B5EF4-FFF2-40B4-BE49-F238E27FC236}">
              <a16:creationId xmlns:a16="http://schemas.microsoft.com/office/drawing/2014/main" id="{48D5B447-C966-A886-57E0-D69494CA27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I">
          <a:extLst>
            <a:ext uri="{FF2B5EF4-FFF2-40B4-BE49-F238E27FC236}">
              <a16:creationId xmlns:a16="http://schemas.microsoft.com/office/drawing/2014/main" id="{699536F6-FE6E-2968-4C5D-537BC08CEE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43</xdr:row>
      <xdr:rowOff>127000</xdr:rowOff>
    </xdr:to>
    <xdr:graphicFrame macro="">
      <xdr:nvGraphicFramePr>
        <xdr:cNvPr id="3" name="grafico_41abenpreGI">
          <a:extLst>
            <a:ext uri="{FF2B5EF4-FFF2-40B4-BE49-F238E27FC236}">
              <a16:creationId xmlns:a16="http://schemas.microsoft.com/office/drawing/2014/main" id="{290C5068-E0DC-E721-A393-6D3D3B146F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12</xdr:col>
      <xdr:colOff>6350</xdr:colOff>
      <xdr:row>5</xdr:row>
      <xdr:rowOff>66675</xdr:rowOff>
    </xdr:from>
    <xdr:to>
      <xdr:col>19</xdr:col>
      <xdr:colOff>596900</xdr:colOff>
      <xdr:row>30</xdr:row>
      <xdr:rowOff>44450</xdr:rowOff>
    </xdr:to>
    <xdr:graphicFrame macro="">
      <xdr:nvGraphicFramePr>
        <xdr:cNvPr id="3" name="grafico_42pbpcasaadpot_total">
          <a:extLst>
            <a:ext uri="{FF2B5EF4-FFF2-40B4-BE49-F238E27FC236}">
              <a16:creationId xmlns:a16="http://schemas.microsoft.com/office/drawing/2014/main" id="{DA29DD7A-0069-B250-05C0-6385BE5140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2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0</xdr:col>
      <xdr:colOff>0</xdr:colOff>
      <xdr:row>9</xdr:row>
      <xdr:rowOff>19050</xdr:rowOff>
    </xdr:from>
    <xdr:to>
      <xdr:col>10</xdr:col>
      <xdr:colOff>0</xdr:colOff>
      <xdr:row>30</xdr:row>
      <xdr:rowOff>85725</xdr:rowOff>
    </xdr:to>
    <xdr:graphicFrame macro="">
      <xdr:nvGraphicFramePr>
        <xdr:cNvPr id="3" name="grafico_44bpbpcasaad_total">
          <a:extLst>
            <a:ext uri="{FF2B5EF4-FFF2-40B4-BE49-F238E27FC236}">
              <a16:creationId xmlns:a16="http://schemas.microsoft.com/office/drawing/2014/main" id="{402A1A84-459E-E5D5-51D2-0A9A2F5C86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xdr:row>
      <xdr:rowOff>19050</xdr:rowOff>
    </xdr:from>
    <xdr:to>
      <xdr:col>20</xdr:col>
      <xdr:colOff>0</xdr:colOff>
      <xdr:row>30</xdr:row>
      <xdr:rowOff>85725</xdr:rowOff>
    </xdr:to>
    <xdr:graphicFrame macro="">
      <xdr:nvGraphicFramePr>
        <xdr:cNvPr id="4" name="grafico_44bpbpcasaad_0_64">
          <a:extLst>
            <a:ext uri="{FF2B5EF4-FFF2-40B4-BE49-F238E27FC236}">
              <a16:creationId xmlns:a16="http://schemas.microsoft.com/office/drawing/2014/main" id="{760A4602-18BA-CFC0-BC52-3F8CB3CE7F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85725</xdr:rowOff>
    </xdr:from>
    <xdr:to>
      <xdr:col>10</xdr:col>
      <xdr:colOff>0</xdr:colOff>
      <xdr:row>51</xdr:row>
      <xdr:rowOff>152400</xdr:rowOff>
    </xdr:to>
    <xdr:graphicFrame macro="">
      <xdr:nvGraphicFramePr>
        <xdr:cNvPr id="5" name="grafico_44bpbpcasaad_65_79">
          <a:extLst>
            <a:ext uri="{FF2B5EF4-FFF2-40B4-BE49-F238E27FC236}">
              <a16:creationId xmlns:a16="http://schemas.microsoft.com/office/drawing/2014/main" id="{A0A61159-AB3E-AE6E-6B9A-0B4CC99381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30</xdr:row>
      <xdr:rowOff>85725</xdr:rowOff>
    </xdr:from>
    <xdr:to>
      <xdr:col>20</xdr:col>
      <xdr:colOff>0</xdr:colOff>
      <xdr:row>51</xdr:row>
      <xdr:rowOff>152400</xdr:rowOff>
    </xdr:to>
    <xdr:graphicFrame macro="">
      <xdr:nvGraphicFramePr>
        <xdr:cNvPr id="6" name="grafico_44bpbpcasaad_80_mas">
          <a:extLst>
            <a:ext uri="{FF2B5EF4-FFF2-40B4-BE49-F238E27FC236}">
              <a16:creationId xmlns:a16="http://schemas.microsoft.com/office/drawing/2014/main" id="{90F750BF-99F7-735F-AC03-94BEC06FCA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5</xdr:col>
      <xdr:colOff>971550</xdr:colOff>
      <xdr:row>36</xdr:row>
      <xdr:rowOff>88900</xdr:rowOff>
    </xdr:from>
    <xdr:to>
      <xdr:col>13</xdr:col>
      <xdr:colOff>742950</xdr:colOff>
      <xdr:row>50</xdr:row>
      <xdr:rowOff>133350</xdr:rowOff>
    </xdr:to>
    <xdr:graphicFrame macro="">
      <xdr:nvGraphicFramePr>
        <xdr:cNvPr id="3" name="grafico_45resolpia_altas_bajas">
          <a:extLst>
            <a:ext uri="{FF2B5EF4-FFF2-40B4-BE49-F238E27FC236}">
              <a16:creationId xmlns:a16="http://schemas.microsoft.com/office/drawing/2014/main" id="{B29F2FCA-20ED-EEA5-EA2F-99D36D5DA8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16</xdr:col>
      <xdr:colOff>25400</xdr:colOff>
      <xdr:row>22</xdr:row>
      <xdr:rowOff>155575</xdr:rowOff>
    </xdr:from>
    <xdr:to>
      <xdr:col>30</xdr:col>
      <xdr:colOff>34925</xdr:colOff>
      <xdr:row>42</xdr:row>
      <xdr:rowOff>28575</xdr:rowOff>
    </xdr:to>
    <xdr:graphicFrame macro="">
      <xdr:nvGraphicFramePr>
        <xdr:cNvPr id="3" name="grafico_46_tramo_edad">
          <a:extLst>
            <a:ext uri="{FF2B5EF4-FFF2-40B4-BE49-F238E27FC236}">
              <a16:creationId xmlns:a16="http://schemas.microsoft.com/office/drawing/2014/main" id="{527F35E5-DFBA-1C2F-16BA-8096ACF3249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6350</xdr:colOff>
      <xdr:row>22</xdr:row>
      <xdr:rowOff>155575</xdr:rowOff>
    </xdr:from>
    <xdr:to>
      <xdr:col>12</xdr:col>
      <xdr:colOff>15875</xdr:colOff>
      <xdr:row>42</xdr:row>
      <xdr:rowOff>28575</xdr:rowOff>
    </xdr:to>
    <xdr:graphicFrame macro="">
      <xdr:nvGraphicFramePr>
        <xdr:cNvPr id="4" name="grafico_46perfpbsaad_sexo">
          <a:extLst>
            <a:ext uri="{FF2B5EF4-FFF2-40B4-BE49-F238E27FC236}">
              <a16:creationId xmlns:a16="http://schemas.microsoft.com/office/drawing/2014/main" id="{D028E407-0484-D957-5F89-5319B222B4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4</xdr:col>
      <xdr:colOff>0</xdr:colOff>
      <xdr:row>8</xdr:row>
      <xdr:rowOff>15875</xdr:rowOff>
    </xdr:from>
    <xdr:to>
      <xdr:col>16</xdr:col>
      <xdr:colOff>0</xdr:colOff>
      <xdr:row>24</xdr:row>
      <xdr:rowOff>60325</xdr:rowOff>
    </xdr:to>
    <xdr:graphicFrame macro="">
      <xdr:nvGraphicFramePr>
        <xdr:cNvPr id="3" name="grafico_46aperfpb_mujeres">
          <a:extLst>
            <a:ext uri="{FF2B5EF4-FFF2-40B4-BE49-F238E27FC236}">
              <a16:creationId xmlns:a16="http://schemas.microsoft.com/office/drawing/2014/main" id="{1B9391EF-0AE8-F613-CCEF-800753CB43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24</xdr:row>
      <xdr:rowOff>66675</xdr:rowOff>
    </xdr:from>
    <xdr:to>
      <xdr:col>16</xdr:col>
      <xdr:colOff>0</xdr:colOff>
      <xdr:row>40</xdr:row>
      <xdr:rowOff>111125</xdr:rowOff>
    </xdr:to>
    <xdr:graphicFrame macro="">
      <xdr:nvGraphicFramePr>
        <xdr:cNvPr id="4" name="grafico_46aperfpb_hombres">
          <a:extLst>
            <a:ext uri="{FF2B5EF4-FFF2-40B4-BE49-F238E27FC236}">
              <a16:creationId xmlns:a16="http://schemas.microsoft.com/office/drawing/2014/main" id="{1CB87CBF-6A6F-13B4-18F0-53CA757E65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3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10</xdr:col>
      <xdr:colOff>0</xdr:colOff>
      <xdr:row>24</xdr:row>
      <xdr:rowOff>60325</xdr:rowOff>
    </xdr:to>
    <xdr:graphicFrame macro="">
      <xdr:nvGraphicFramePr>
        <xdr:cNvPr id="3" name="grafico_6perfcuidador_parentesco">
          <a:extLst>
            <a:ext uri="{FF2B5EF4-FFF2-40B4-BE49-F238E27FC236}">
              <a16:creationId xmlns:a16="http://schemas.microsoft.com/office/drawing/2014/main" id="{1A99C38D-408E-55D1-9776-C3C1FDF330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8</xdr:row>
      <xdr:rowOff>15875</xdr:rowOff>
    </xdr:from>
    <xdr:to>
      <xdr:col>18</xdr:col>
      <xdr:colOff>0</xdr:colOff>
      <xdr:row>24</xdr:row>
      <xdr:rowOff>60325</xdr:rowOff>
    </xdr:to>
    <xdr:graphicFrame macro="">
      <xdr:nvGraphicFramePr>
        <xdr:cNvPr id="4" name="grafico_6perfcuidador_edad">
          <a:extLst>
            <a:ext uri="{FF2B5EF4-FFF2-40B4-BE49-F238E27FC236}">
              <a16:creationId xmlns:a16="http://schemas.microsoft.com/office/drawing/2014/main" id="{589221F4-3B56-DAFD-8EED-DBE28E7DBC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24</xdr:row>
      <xdr:rowOff>66675</xdr:rowOff>
    </xdr:from>
    <xdr:to>
      <xdr:col>15</xdr:col>
      <xdr:colOff>0</xdr:colOff>
      <xdr:row>40</xdr:row>
      <xdr:rowOff>111125</xdr:rowOff>
    </xdr:to>
    <xdr:graphicFrame macro="">
      <xdr:nvGraphicFramePr>
        <xdr:cNvPr id="5" name="grafico_6perfcuidador_sexo">
          <a:extLst>
            <a:ext uri="{FF2B5EF4-FFF2-40B4-BE49-F238E27FC236}">
              <a16:creationId xmlns:a16="http://schemas.microsoft.com/office/drawing/2014/main" id="{9ACBAD29-5D57-5C65-1C59-7AB4254AA6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3</xdr:col>
      <xdr:colOff>0</xdr:colOff>
      <xdr:row>8</xdr:row>
      <xdr:rowOff>15875</xdr:rowOff>
    </xdr:from>
    <xdr:to>
      <xdr:col>18</xdr:col>
      <xdr:colOff>0</xdr:colOff>
      <xdr:row>45</xdr:row>
      <xdr:rowOff>139700</xdr:rowOff>
    </xdr:to>
    <xdr:graphicFrame macro="">
      <xdr:nvGraphicFramePr>
        <xdr:cNvPr id="3" name="grafico_61aperfcuidadorccaa">
          <a:extLst>
            <a:ext uri="{FF2B5EF4-FFF2-40B4-BE49-F238E27FC236}">
              <a16:creationId xmlns:a16="http://schemas.microsoft.com/office/drawing/2014/main" id="{41B907D1-88BE-2322-6880-6825F32043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21</xdr:row>
      <xdr:rowOff>60325</xdr:rowOff>
    </xdr:from>
    <xdr:to>
      <xdr:col>6</xdr:col>
      <xdr:colOff>9525</xdr:colOff>
      <xdr:row>34</xdr:row>
      <xdr:rowOff>107950</xdr:rowOff>
    </xdr:to>
    <xdr:graphicFrame macro="">
      <xdr:nvGraphicFramePr>
        <xdr:cNvPr id="3" name="grafico_7intensidad_grado_i">
          <a:extLst>
            <a:ext uri="{FF2B5EF4-FFF2-40B4-BE49-F238E27FC236}">
              <a16:creationId xmlns:a16="http://schemas.microsoft.com/office/drawing/2014/main" id="{2E6475DC-7D2C-8AB4-1B64-361604594A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21</xdr:row>
      <xdr:rowOff>60325</xdr:rowOff>
    </xdr:from>
    <xdr:to>
      <xdr:col>12</xdr:col>
      <xdr:colOff>9525</xdr:colOff>
      <xdr:row>36</xdr:row>
      <xdr:rowOff>107950</xdr:rowOff>
    </xdr:to>
    <xdr:graphicFrame macro="">
      <xdr:nvGraphicFramePr>
        <xdr:cNvPr id="4" name="grafico_7intensidad_grado_ii">
          <a:extLst>
            <a:ext uri="{FF2B5EF4-FFF2-40B4-BE49-F238E27FC236}">
              <a16:creationId xmlns:a16="http://schemas.microsoft.com/office/drawing/2014/main" id="{E77350D4-71FC-C1FA-B423-6F823AE66E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15875</xdr:colOff>
      <xdr:row>21</xdr:row>
      <xdr:rowOff>60325</xdr:rowOff>
    </xdr:from>
    <xdr:to>
      <xdr:col>18</xdr:col>
      <xdr:colOff>19050</xdr:colOff>
      <xdr:row>34</xdr:row>
      <xdr:rowOff>107950</xdr:rowOff>
    </xdr:to>
    <xdr:graphicFrame macro="">
      <xdr:nvGraphicFramePr>
        <xdr:cNvPr id="5" name="grafico_7intensidad_grado_iii">
          <a:extLst>
            <a:ext uri="{FF2B5EF4-FFF2-40B4-BE49-F238E27FC236}">
              <a16:creationId xmlns:a16="http://schemas.microsoft.com/office/drawing/2014/main" id="{20B5CB66-7D2B-48BF-9674-8AE059560A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xdr:col>
      <xdr:colOff>6350</xdr:colOff>
      <xdr:row>20</xdr:row>
      <xdr:rowOff>57150</xdr:rowOff>
    </xdr:from>
    <xdr:to>
      <xdr:col>6</xdr:col>
      <xdr:colOff>9525</xdr:colOff>
      <xdr:row>33</xdr:row>
      <xdr:rowOff>104775</xdr:rowOff>
    </xdr:to>
    <xdr:graphicFrame macro="">
      <xdr:nvGraphicFramePr>
        <xdr:cNvPr id="3" name="grafico_8cuantia_grado_i">
          <a:extLst>
            <a:ext uri="{FF2B5EF4-FFF2-40B4-BE49-F238E27FC236}">
              <a16:creationId xmlns:a16="http://schemas.microsoft.com/office/drawing/2014/main" id="{F5584F8E-C72B-9186-98E2-A80F18F7BE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20</xdr:row>
      <xdr:rowOff>57150</xdr:rowOff>
    </xdr:from>
    <xdr:to>
      <xdr:col>12</xdr:col>
      <xdr:colOff>9525</xdr:colOff>
      <xdr:row>36</xdr:row>
      <xdr:rowOff>101600</xdr:rowOff>
    </xdr:to>
    <xdr:graphicFrame macro="">
      <xdr:nvGraphicFramePr>
        <xdr:cNvPr id="4" name="grafico_8cuantia_grado_ii">
          <a:extLst>
            <a:ext uri="{FF2B5EF4-FFF2-40B4-BE49-F238E27FC236}">
              <a16:creationId xmlns:a16="http://schemas.microsoft.com/office/drawing/2014/main" id="{FDB42ECC-FD26-1B96-7611-8FA0F7417C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15875</xdr:colOff>
      <xdr:row>20</xdr:row>
      <xdr:rowOff>57150</xdr:rowOff>
    </xdr:from>
    <xdr:to>
      <xdr:col>18</xdr:col>
      <xdr:colOff>19050</xdr:colOff>
      <xdr:row>33</xdr:row>
      <xdr:rowOff>104775</xdr:rowOff>
    </xdr:to>
    <xdr:graphicFrame macro="">
      <xdr:nvGraphicFramePr>
        <xdr:cNvPr id="5" name="grafico_8cuantia_grado_iii">
          <a:extLst>
            <a:ext uri="{FF2B5EF4-FFF2-40B4-BE49-F238E27FC236}">
              <a16:creationId xmlns:a16="http://schemas.microsoft.com/office/drawing/2014/main" id="{8FD38304-6F90-448C-BD23-3B659F526E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4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2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3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11</xdr:col>
      <xdr:colOff>34925</xdr:colOff>
      <xdr:row>9</xdr:row>
      <xdr:rowOff>0</xdr:rowOff>
    </xdr:from>
    <xdr:to>
      <xdr:col>20</xdr:col>
      <xdr:colOff>34925</xdr:colOff>
      <xdr:row>33</xdr:row>
      <xdr:rowOff>57150</xdr:rowOff>
    </xdr:to>
    <xdr:graphicFrame macro="">
      <xdr:nvGraphicFramePr>
        <xdr:cNvPr id="3" name="grafico_9tiempoespera">
          <a:extLst>
            <a:ext uri="{FF2B5EF4-FFF2-40B4-BE49-F238E27FC236}">
              <a16:creationId xmlns:a16="http://schemas.microsoft.com/office/drawing/2014/main" id="{D4FB5DA6-59AB-A89F-9FFC-AD918CECB7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5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6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total">
          <a:extLst>
            <a:ext uri="{FF2B5EF4-FFF2-40B4-BE49-F238E27FC236}">
              <a16:creationId xmlns:a16="http://schemas.microsoft.com/office/drawing/2014/main" id="{AC2A25D6-F91C-2D5B-5F1A-499DAA1B44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total_nota">
          <a:extLst>
            <a:ext uri="{FF2B5EF4-FFF2-40B4-BE49-F238E27FC236}">
              <a16:creationId xmlns:a16="http://schemas.microsoft.com/office/drawing/2014/main" id="{291E3DAE-DA64-EC21-4FA1-482E3A57A4B2}"/>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9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ii">
          <a:extLst>
            <a:ext uri="{FF2B5EF4-FFF2-40B4-BE49-F238E27FC236}">
              <a16:creationId xmlns:a16="http://schemas.microsoft.com/office/drawing/2014/main" id="{246B344A-7436-D13B-88B3-9EFAAE5EF2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ii_nota">
          <a:extLst>
            <a:ext uri="{FF2B5EF4-FFF2-40B4-BE49-F238E27FC236}">
              <a16:creationId xmlns:a16="http://schemas.microsoft.com/office/drawing/2014/main" id="{4D2E0FD6-9437-7B80-41D5-C6B4762E4560}"/>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1.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A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i">
          <a:extLst>
            <a:ext uri="{FF2B5EF4-FFF2-40B4-BE49-F238E27FC236}">
              <a16:creationId xmlns:a16="http://schemas.microsoft.com/office/drawing/2014/main" id="{EC08684F-A6AF-2DEC-6E20-F694F4B679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i_nota">
          <a:extLst>
            <a:ext uri="{FF2B5EF4-FFF2-40B4-BE49-F238E27FC236}">
              <a16:creationId xmlns:a16="http://schemas.microsoft.com/office/drawing/2014/main" id="{F52694CE-4BA0-1254-48D6-E8C50658513D}"/>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2.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B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twoCellAnchor>
    <xdr:from>
      <xdr:col>2</xdr:col>
      <xdr:colOff>0</xdr:colOff>
      <xdr:row>8</xdr:row>
      <xdr:rowOff>15875</xdr:rowOff>
    </xdr:from>
    <xdr:to>
      <xdr:col>19</xdr:col>
      <xdr:colOff>0</xdr:colOff>
      <xdr:row>44</xdr:row>
      <xdr:rowOff>130175</xdr:rowOff>
    </xdr:to>
    <xdr:graphicFrame macro="">
      <xdr:nvGraphicFramePr>
        <xdr:cNvPr id="3" name="grafico_11_lista_espera_gi">
          <a:extLst>
            <a:ext uri="{FF2B5EF4-FFF2-40B4-BE49-F238E27FC236}">
              <a16:creationId xmlns:a16="http://schemas.microsoft.com/office/drawing/2014/main" id="{7B117B41-BF4D-5D21-2D95-B3E25D8365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44</xdr:row>
      <xdr:rowOff>155575</xdr:rowOff>
    </xdr:from>
    <xdr:to>
      <xdr:col>19</xdr:col>
      <xdr:colOff>0</xdr:colOff>
      <xdr:row>47</xdr:row>
      <xdr:rowOff>146050</xdr:rowOff>
    </xdr:to>
    <xdr:sp macro="" textlink="">
      <xdr:nvSpPr>
        <xdr:cNvPr id="4" name="grafico_11_lista_espera_gi_nota">
          <a:extLst>
            <a:ext uri="{FF2B5EF4-FFF2-40B4-BE49-F238E27FC236}">
              <a16:creationId xmlns:a16="http://schemas.microsoft.com/office/drawing/2014/main" id="{2C1D1257-7219-12B9-8526-C03DEBD2ED20}"/>
            </a:ext>
          </a:extLst>
        </xdr:cNvPr>
        <xdr:cNvSpPr txBox="1"/>
      </xdr:nvSpPr>
      <xdr:spPr>
        <a:xfrm>
          <a:off x="1219200" y="8223250"/>
          <a:ext cx="10363200" cy="5334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lIns="0" tIns="0" rIns="0" bIns="0" rtlCol="0" anchor="t"/>
        <a:lstStyle/>
        <a:p>
          <a:pPr algn="l"/>
          <a:r>
            <a:rPr lang="es-ES" sz="900" b="0" i="1">
              <a:solidFill>
                <a:srgbClr val="595959"/>
              </a:solidFill>
              <a:latin typeface="Calibri" panose="020F0502020204030204" pitchFamily="34" charset="0"/>
            </a:rPr>
            <a:t>*En las personas beneficiarias con derecho a prestación pendientes de resolución de PIA se incluyen todas las personas beneficiarias con derecho a prestación pendientes de resolución de PIA, independientemente del tiempo que llevan esperando la resolución de PIA y de si existe o no motivo de exclusión no imputable a la Administración</a:t>
          </a:r>
        </a:p>
      </xdr:txBody>
    </xdr:sp>
    <xdr:clientData/>
  </xdr:twoCellAnchor>
</xdr:wsDr>
</file>

<file path=xl/drawings/drawing93.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C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D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E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5F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0</xdr:row>
      <xdr:rowOff>0</xdr:rowOff>
    </xdr:from>
    <xdr:ext cx="3667125" cy="809625"/>
    <xdr:pic>
      <xdr:nvPicPr>
        <xdr:cNvPr id="2" name="Image 1" descr="Picture">
          <a:extLst>
            <a:ext uri="{FF2B5EF4-FFF2-40B4-BE49-F238E27FC236}">
              <a16:creationId xmlns:a16="http://schemas.microsoft.com/office/drawing/2014/main" id="{00000000-0008-0000-6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workbookViewId="0"/>
  </sheetViews>
  <sheetFormatPr baseColWidth="10" defaultColWidth="8.7265625" defaultRowHeight="14.5"/>
  <sheetData/>
  <printOptions horizontalCentered="1" verticalCentered="1"/>
  <pageMargins left="0.27777777777777779" right="0.27777777777777779" top="0.27777777777777779" bottom="0.27777777777777779" header="0.1388888888888889" footer="0.1388888888888889"/>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111</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293661</v>
      </c>
      <c r="E9" s="108">
        <v>310424</v>
      </c>
      <c r="F9" s="108">
        <v>359285</v>
      </c>
      <c r="G9" s="108">
        <v>390413</v>
      </c>
      <c r="H9" s="108">
        <v>421261</v>
      </c>
      <c r="I9" s="108">
        <v>442241</v>
      </c>
      <c r="J9" s="108">
        <v>523381</v>
      </c>
      <c r="K9" s="108">
        <v>566523</v>
      </c>
      <c r="L9" s="194"/>
      <c r="M9" s="7"/>
      <c r="N9" s="195">
        <f t="shared" ref="N9:N28" si="0">E9/D9-1</f>
        <v>5.7082826796884811E-2</v>
      </c>
      <c r="O9" s="196">
        <f t="shared" ref="O9:O28" si="1">E9-D9</f>
        <v>16763</v>
      </c>
      <c r="P9" s="195">
        <f t="shared" ref="P9:P28" si="2">F9/E9-1</f>
        <v>0.15740084529546694</v>
      </c>
      <c r="Q9" s="196">
        <f t="shared" ref="Q9:Q28" si="3">F9-E9</f>
        <v>48861</v>
      </c>
      <c r="R9" s="195">
        <f t="shared" ref="R9:R28" si="4">G9/F9-1</f>
        <v>8.6638740832486683E-2</v>
      </c>
      <c r="S9" s="196">
        <f t="shared" ref="S9:S28" si="5">G9-F9</f>
        <v>31128</v>
      </c>
      <c r="T9" s="195">
        <f t="shared" ref="T9:T28" si="6">H9/G9-1</f>
        <v>7.9013762349102068E-2</v>
      </c>
      <c r="U9" s="196">
        <f t="shared" ref="U9:U28" si="7">H9-G9</f>
        <v>30848</v>
      </c>
      <c r="V9" s="195">
        <f t="shared" ref="V9:V28" si="8">I9/H9-1</f>
        <v>4.9802853812719539E-2</v>
      </c>
      <c r="W9" s="196">
        <f t="shared" ref="W9:W28" si="9">I9-H9</f>
        <v>20980</v>
      </c>
      <c r="X9" s="195">
        <f t="shared" ref="X9:X28" si="10">J9/I9-1</f>
        <v>0.18347462130376879</v>
      </c>
      <c r="Y9" s="196">
        <f t="shared" ref="Y9:Y28" si="11">J9-I9</f>
        <v>81140</v>
      </c>
      <c r="Z9" s="195">
        <v>0.2332768784667496</v>
      </c>
      <c r="AA9" s="196">
        <v>107159</v>
      </c>
    </row>
    <row r="10" spans="2:27">
      <c r="B10" s="169" t="s">
        <v>89</v>
      </c>
      <c r="D10" s="42">
        <v>39164</v>
      </c>
      <c r="E10" s="112">
        <v>37313</v>
      </c>
      <c r="F10" s="112">
        <v>41449</v>
      </c>
      <c r="G10" s="112">
        <v>43712</v>
      </c>
      <c r="H10" s="112">
        <v>51888</v>
      </c>
      <c r="I10" s="112">
        <v>59918</v>
      </c>
      <c r="J10" s="112">
        <v>65157</v>
      </c>
      <c r="K10" s="112">
        <v>69007</v>
      </c>
      <c r="L10" s="197"/>
      <c r="M10" s="8"/>
      <c r="N10" s="198">
        <f t="shared" si="0"/>
        <v>-4.726279236033093E-2</v>
      </c>
      <c r="O10" s="199">
        <f t="shared" si="1"/>
        <v>-1851</v>
      </c>
      <c r="P10" s="198">
        <f t="shared" si="2"/>
        <v>0.11084608581459543</v>
      </c>
      <c r="Q10" s="199">
        <f t="shared" si="3"/>
        <v>4136</v>
      </c>
      <c r="R10" s="198">
        <f t="shared" si="4"/>
        <v>5.4597215855629821E-2</v>
      </c>
      <c r="S10" s="199">
        <f t="shared" si="5"/>
        <v>2263</v>
      </c>
      <c r="T10" s="198">
        <f t="shared" si="6"/>
        <v>0.18704245973645683</v>
      </c>
      <c r="U10" s="199">
        <f t="shared" si="7"/>
        <v>8176</v>
      </c>
      <c r="V10" s="198">
        <f t="shared" si="8"/>
        <v>0.15475639839654631</v>
      </c>
      <c r="W10" s="199">
        <f t="shared" si="9"/>
        <v>8030</v>
      </c>
      <c r="X10" s="198">
        <f t="shared" si="10"/>
        <v>8.7436162755766267E-2</v>
      </c>
      <c r="Y10" s="199">
        <f t="shared" si="11"/>
        <v>5239</v>
      </c>
      <c r="Z10" s="198">
        <v>9.547092534091095E-2</v>
      </c>
      <c r="AA10" s="199">
        <v>6014</v>
      </c>
    </row>
    <row r="11" spans="2:27">
      <c r="B11" s="169" t="s">
        <v>90</v>
      </c>
      <c r="D11" s="42">
        <v>27579</v>
      </c>
      <c r="E11" s="112">
        <v>30931</v>
      </c>
      <c r="F11" s="112">
        <v>35120</v>
      </c>
      <c r="G11" s="112">
        <v>36982</v>
      </c>
      <c r="H11" s="112">
        <v>40207</v>
      </c>
      <c r="I11" s="112">
        <v>45532</v>
      </c>
      <c r="J11" s="112">
        <v>48068</v>
      </c>
      <c r="K11" s="112">
        <v>53722</v>
      </c>
      <c r="L11" s="197"/>
      <c r="M11" s="8"/>
      <c r="N11" s="198">
        <f t="shared" si="0"/>
        <v>0.12154175278291457</v>
      </c>
      <c r="O11" s="199">
        <f t="shared" si="1"/>
        <v>3352</v>
      </c>
      <c r="P11" s="198">
        <f t="shared" si="2"/>
        <v>0.13543047428146515</v>
      </c>
      <c r="Q11" s="199">
        <f t="shared" si="3"/>
        <v>4189</v>
      </c>
      <c r="R11" s="198">
        <f t="shared" si="4"/>
        <v>5.3018223234624129E-2</v>
      </c>
      <c r="S11" s="199">
        <f t="shared" si="5"/>
        <v>1862</v>
      </c>
      <c r="T11" s="198">
        <f t="shared" si="6"/>
        <v>8.7204586014818064E-2</v>
      </c>
      <c r="U11" s="199">
        <f t="shared" si="7"/>
        <v>3225</v>
      </c>
      <c r="V11" s="198">
        <f t="shared" si="8"/>
        <v>0.13243962494093076</v>
      </c>
      <c r="W11" s="199">
        <f t="shared" si="9"/>
        <v>5325</v>
      </c>
      <c r="X11" s="198">
        <f t="shared" si="10"/>
        <v>5.5697092154967986E-2</v>
      </c>
      <c r="Y11" s="199">
        <f t="shared" si="11"/>
        <v>2536</v>
      </c>
      <c r="Z11" s="198">
        <v>9.1954957518598279E-2</v>
      </c>
      <c r="AA11" s="199">
        <v>4524</v>
      </c>
    </row>
    <row r="12" spans="2:27">
      <c r="B12" s="169" t="s">
        <v>91</v>
      </c>
      <c r="D12" s="42">
        <v>28653</v>
      </c>
      <c r="E12" s="112">
        <v>36929</v>
      </c>
      <c r="F12" s="112">
        <v>39491</v>
      </c>
      <c r="G12" s="112">
        <v>42042</v>
      </c>
      <c r="H12" s="112">
        <v>47979</v>
      </c>
      <c r="I12" s="112">
        <v>52870</v>
      </c>
      <c r="J12" s="112">
        <v>56738</v>
      </c>
      <c r="K12" s="112">
        <v>60095</v>
      </c>
      <c r="L12" s="197"/>
      <c r="M12" s="8"/>
      <c r="N12" s="198">
        <f t="shared" si="0"/>
        <v>0.28883537500436263</v>
      </c>
      <c r="O12" s="199">
        <f t="shared" si="1"/>
        <v>8276</v>
      </c>
      <c r="P12" s="198">
        <f t="shared" si="2"/>
        <v>6.9376370873839077E-2</v>
      </c>
      <c r="Q12" s="199">
        <f t="shared" si="3"/>
        <v>2562</v>
      </c>
      <c r="R12" s="198">
        <f t="shared" si="4"/>
        <v>6.4596996784077376E-2</v>
      </c>
      <c r="S12" s="199">
        <f t="shared" si="5"/>
        <v>2551</v>
      </c>
      <c r="T12" s="198">
        <f t="shared" si="6"/>
        <v>0.14121592693021268</v>
      </c>
      <c r="U12" s="199">
        <f t="shared" si="7"/>
        <v>5937</v>
      </c>
      <c r="V12" s="198">
        <f t="shared" si="8"/>
        <v>0.10194043227245264</v>
      </c>
      <c r="W12" s="199">
        <f t="shared" si="9"/>
        <v>4891</v>
      </c>
      <c r="X12" s="198">
        <f t="shared" si="10"/>
        <v>7.3160582560998666E-2</v>
      </c>
      <c r="Y12" s="199">
        <f t="shared" si="11"/>
        <v>3868</v>
      </c>
      <c r="Z12" s="198">
        <v>8.2812302924377024E-2</v>
      </c>
      <c r="AA12" s="199">
        <v>4596</v>
      </c>
    </row>
    <row r="13" spans="2:27">
      <c r="B13" s="169" t="s">
        <v>92</v>
      </c>
      <c r="D13" s="42">
        <v>24418</v>
      </c>
      <c r="E13" s="112">
        <v>26624</v>
      </c>
      <c r="F13" s="112">
        <v>28747</v>
      </c>
      <c r="G13" s="112">
        <v>38665</v>
      </c>
      <c r="H13" s="112">
        <v>45957</v>
      </c>
      <c r="I13" s="112">
        <v>62165</v>
      </c>
      <c r="J13" s="112">
        <v>75402</v>
      </c>
      <c r="K13" s="112">
        <v>95191</v>
      </c>
      <c r="L13" s="197"/>
      <c r="M13" s="8"/>
      <c r="N13" s="198">
        <f t="shared" si="0"/>
        <v>9.0343189450405426E-2</v>
      </c>
      <c r="O13" s="199">
        <f t="shared" si="1"/>
        <v>2206</v>
      </c>
      <c r="P13" s="198">
        <f t="shared" si="2"/>
        <v>7.9740084134615419E-2</v>
      </c>
      <c r="Q13" s="199">
        <f t="shared" si="3"/>
        <v>2123</v>
      </c>
      <c r="R13" s="198">
        <f t="shared" si="4"/>
        <v>0.34500991407799075</v>
      </c>
      <c r="S13" s="199">
        <f t="shared" si="5"/>
        <v>9918</v>
      </c>
      <c r="T13" s="198">
        <f t="shared" si="6"/>
        <v>0.1885943359627571</v>
      </c>
      <c r="U13" s="199">
        <f t="shared" si="7"/>
        <v>7292</v>
      </c>
      <c r="V13" s="198">
        <f t="shared" si="8"/>
        <v>0.35267750288312993</v>
      </c>
      <c r="W13" s="199">
        <f t="shared" si="9"/>
        <v>16208</v>
      </c>
      <c r="X13" s="198">
        <f t="shared" si="10"/>
        <v>0.21293332260918518</v>
      </c>
      <c r="Y13" s="199">
        <f t="shared" si="11"/>
        <v>13237</v>
      </c>
      <c r="Z13" s="198">
        <v>0.54030744336569581</v>
      </c>
      <c r="AA13" s="199">
        <v>33391</v>
      </c>
    </row>
    <row r="14" spans="2:27">
      <c r="B14" s="169" t="s">
        <v>93</v>
      </c>
      <c r="D14" s="42">
        <v>26271</v>
      </c>
      <c r="E14" s="112">
        <v>26136</v>
      </c>
      <c r="F14" s="112">
        <v>26969</v>
      </c>
      <c r="G14" s="112">
        <v>27567</v>
      </c>
      <c r="H14" s="112">
        <v>26847</v>
      </c>
      <c r="I14" s="112">
        <v>28654</v>
      </c>
      <c r="J14" s="112">
        <v>28934</v>
      </c>
      <c r="K14" s="112">
        <v>31417</v>
      </c>
      <c r="L14" s="197"/>
      <c r="M14" s="8"/>
      <c r="N14" s="198">
        <f t="shared" si="0"/>
        <v>-5.1387461459403427E-3</v>
      </c>
      <c r="O14" s="199">
        <f t="shared" si="1"/>
        <v>-135</v>
      </c>
      <c r="P14" s="198">
        <f t="shared" si="2"/>
        <v>3.1871747780838788E-2</v>
      </c>
      <c r="Q14" s="199">
        <f t="shared" si="3"/>
        <v>833</v>
      </c>
      <c r="R14" s="198">
        <f t="shared" si="4"/>
        <v>2.2173606733657092E-2</v>
      </c>
      <c r="S14" s="199">
        <f t="shared" si="5"/>
        <v>598</v>
      </c>
      <c r="T14" s="198">
        <f t="shared" si="6"/>
        <v>-2.611818478615735E-2</v>
      </c>
      <c r="U14" s="199">
        <f t="shared" si="7"/>
        <v>-720</v>
      </c>
      <c r="V14" s="198">
        <f t="shared" si="8"/>
        <v>6.7307334152791665E-2</v>
      </c>
      <c r="W14" s="199">
        <f t="shared" si="9"/>
        <v>1807</v>
      </c>
      <c r="X14" s="198">
        <f t="shared" si="10"/>
        <v>9.7717596147135488E-3</v>
      </c>
      <c r="Y14" s="199">
        <f t="shared" si="11"/>
        <v>280</v>
      </c>
      <c r="Z14" s="198">
        <v>8.9506172839506126E-2</v>
      </c>
      <c r="AA14" s="199">
        <v>2581</v>
      </c>
    </row>
    <row r="15" spans="2:27">
      <c r="B15" s="169" t="s">
        <v>94</v>
      </c>
      <c r="D15" s="42">
        <v>139852</v>
      </c>
      <c r="E15" s="112">
        <v>141310</v>
      </c>
      <c r="F15" s="112">
        <v>148050</v>
      </c>
      <c r="G15" s="112">
        <v>153910</v>
      </c>
      <c r="H15" s="112">
        <v>168591</v>
      </c>
      <c r="I15" s="112">
        <v>177785</v>
      </c>
      <c r="J15" s="112">
        <v>183946</v>
      </c>
      <c r="K15" s="112">
        <v>182685</v>
      </c>
      <c r="L15" s="197"/>
      <c r="M15" s="8"/>
      <c r="N15" s="198">
        <f t="shared" si="0"/>
        <v>1.0425306752853025E-2</v>
      </c>
      <c r="O15" s="199">
        <f t="shared" si="1"/>
        <v>1458</v>
      </c>
      <c r="P15" s="198">
        <f t="shared" si="2"/>
        <v>4.7696553676314535E-2</v>
      </c>
      <c r="Q15" s="199">
        <f t="shared" si="3"/>
        <v>6740</v>
      </c>
      <c r="R15" s="198">
        <f t="shared" si="4"/>
        <v>3.9581222559945894E-2</v>
      </c>
      <c r="S15" s="199">
        <f t="shared" si="5"/>
        <v>5860</v>
      </c>
      <c r="T15" s="198">
        <f t="shared" si="6"/>
        <v>9.5386914430511283E-2</v>
      </c>
      <c r="U15" s="199">
        <f t="shared" si="7"/>
        <v>14681</v>
      </c>
      <c r="V15" s="198">
        <f t="shared" si="8"/>
        <v>5.4534346436049264E-2</v>
      </c>
      <c r="W15" s="199">
        <f t="shared" si="9"/>
        <v>9194</v>
      </c>
      <c r="X15" s="198">
        <f t="shared" si="10"/>
        <v>3.4654217172427337E-2</v>
      </c>
      <c r="Y15" s="199">
        <f t="shared" si="11"/>
        <v>6161</v>
      </c>
      <c r="Z15" s="198">
        <v>1.6927924116586061E-2</v>
      </c>
      <c r="AA15" s="199">
        <v>3041</v>
      </c>
    </row>
    <row r="16" spans="2:27">
      <c r="B16" s="169" t="s">
        <v>95</v>
      </c>
      <c r="D16" s="42">
        <v>75685</v>
      </c>
      <c r="E16" s="112">
        <v>73889</v>
      </c>
      <c r="F16" s="112">
        <v>80243</v>
      </c>
      <c r="G16" s="112">
        <v>85666</v>
      </c>
      <c r="H16" s="112">
        <v>97263</v>
      </c>
      <c r="I16" s="112">
        <v>106527</v>
      </c>
      <c r="J16" s="112">
        <v>118432</v>
      </c>
      <c r="K16" s="112">
        <v>123820</v>
      </c>
      <c r="L16" s="197"/>
      <c r="M16" s="8"/>
      <c r="N16" s="198">
        <f t="shared" si="0"/>
        <v>-2.372993327607853E-2</v>
      </c>
      <c r="O16" s="199">
        <f t="shared" si="1"/>
        <v>-1796</v>
      </c>
      <c r="P16" s="198">
        <f t="shared" si="2"/>
        <v>8.5993855648337281E-2</v>
      </c>
      <c r="Q16" s="199">
        <f t="shared" si="3"/>
        <v>6354</v>
      </c>
      <c r="R16" s="198">
        <f t="shared" si="4"/>
        <v>6.7582219009757916E-2</v>
      </c>
      <c r="S16" s="199">
        <f t="shared" si="5"/>
        <v>5423</v>
      </c>
      <c r="T16" s="198">
        <f t="shared" si="6"/>
        <v>0.13537459435481991</v>
      </c>
      <c r="U16" s="199">
        <f t="shared" si="7"/>
        <v>11597</v>
      </c>
      <c r="V16" s="198">
        <f t="shared" si="8"/>
        <v>9.5246907868356878E-2</v>
      </c>
      <c r="W16" s="199">
        <f t="shared" si="9"/>
        <v>9264</v>
      </c>
      <c r="X16" s="198">
        <f t="shared" si="10"/>
        <v>0.11175570512639998</v>
      </c>
      <c r="Y16" s="199">
        <f t="shared" si="11"/>
        <v>11905</v>
      </c>
      <c r="Z16" s="198">
        <v>0.1007494199329699</v>
      </c>
      <c r="AA16" s="199">
        <v>11333</v>
      </c>
    </row>
    <row r="17" spans="2:27">
      <c r="B17" s="169" t="s">
        <v>96</v>
      </c>
      <c r="D17" s="42">
        <v>203003</v>
      </c>
      <c r="E17" s="112">
        <v>193486</v>
      </c>
      <c r="F17" s="112">
        <v>203102</v>
      </c>
      <c r="G17" s="112">
        <v>227045</v>
      </c>
      <c r="H17" s="112">
        <v>245461</v>
      </c>
      <c r="I17" s="112">
        <v>282812</v>
      </c>
      <c r="J17" s="112">
        <v>308066</v>
      </c>
      <c r="K17" s="112">
        <v>332348</v>
      </c>
      <c r="L17" s="197"/>
      <c r="M17" s="8"/>
      <c r="N17" s="198">
        <f t="shared" si="0"/>
        <v>-4.6881080575163936E-2</v>
      </c>
      <c r="O17" s="199">
        <f t="shared" si="1"/>
        <v>-9517</v>
      </c>
      <c r="P17" s="198">
        <f t="shared" si="2"/>
        <v>4.9698686209854959E-2</v>
      </c>
      <c r="Q17" s="199">
        <f t="shared" si="3"/>
        <v>9616</v>
      </c>
      <c r="R17" s="198">
        <f t="shared" si="4"/>
        <v>0.11788657915727074</v>
      </c>
      <c r="S17" s="199">
        <f t="shared" si="5"/>
        <v>23943</v>
      </c>
      <c r="T17" s="198">
        <f t="shared" si="6"/>
        <v>8.1111673897245051E-2</v>
      </c>
      <c r="U17" s="199">
        <f t="shared" si="7"/>
        <v>18416</v>
      </c>
      <c r="V17" s="198">
        <f t="shared" si="8"/>
        <v>0.15216673931907709</v>
      </c>
      <c r="W17" s="199">
        <f t="shared" si="9"/>
        <v>37351</v>
      </c>
      <c r="X17" s="198">
        <f t="shared" si="10"/>
        <v>8.9296069473713935E-2</v>
      </c>
      <c r="Y17" s="199">
        <f t="shared" si="11"/>
        <v>25254</v>
      </c>
      <c r="Z17" s="198">
        <v>0.10984658745583629</v>
      </c>
      <c r="AA17" s="199">
        <v>32894</v>
      </c>
    </row>
    <row r="18" spans="2:27">
      <c r="B18" s="169" t="s">
        <v>97</v>
      </c>
      <c r="D18" s="42">
        <v>94194</v>
      </c>
      <c r="E18" s="112">
        <v>109857</v>
      </c>
      <c r="F18" s="112">
        <v>128089</v>
      </c>
      <c r="G18" s="112">
        <v>169532</v>
      </c>
      <c r="H18" s="112">
        <v>200429</v>
      </c>
      <c r="I18" s="112">
        <v>249660</v>
      </c>
      <c r="J18" s="112">
        <v>271458</v>
      </c>
      <c r="K18" s="112">
        <v>279001</v>
      </c>
      <c r="L18" s="197"/>
      <c r="M18" s="8"/>
      <c r="N18" s="198">
        <f t="shared" si="0"/>
        <v>0.1662844767182623</v>
      </c>
      <c r="O18" s="199">
        <f t="shared" si="1"/>
        <v>15663</v>
      </c>
      <c r="P18" s="198">
        <f t="shared" si="2"/>
        <v>0.16596120411079851</v>
      </c>
      <c r="Q18" s="199">
        <f t="shared" si="3"/>
        <v>18232</v>
      </c>
      <c r="R18" s="198">
        <f t="shared" si="4"/>
        <v>0.32354847020431099</v>
      </c>
      <c r="S18" s="199">
        <f t="shared" si="5"/>
        <v>41443</v>
      </c>
      <c r="T18" s="198">
        <f t="shared" si="6"/>
        <v>0.18224877899157677</v>
      </c>
      <c r="U18" s="199">
        <f t="shared" si="7"/>
        <v>30897</v>
      </c>
      <c r="V18" s="198">
        <f t="shared" si="8"/>
        <v>0.24562812766615605</v>
      </c>
      <c r="W18" s="199">
        <f t="shared" si="9"/>
        <v>49231</v>
      </c>
      <c r="X18" s="198">
        <f t="shared" si="10"/>
        <v>8.7310742609949532E-2</v>
      </c>
      <c r="Y18" s="199">
        <f t="shared" si="11"/>
        <v>21798</v>
      </c>
      <c r="Z18" s="198">
        <v>5.1191723119353272E-2</v>
      </c>
      <c r="AA18" s="199">
        <v>13587</v>
      </c>
    </row>
    <row r="19" spans="2:27">
      <c r="B19" s="169" t="s">
        <v>98</v>
      </c>
      <c r="D19" s="42">
        <v>31136</v>
      </c>
      <c r="E19" s="112">
        <v>31717</v>
      </c>
      <c r="F19" s="112">
        <v>33614</v>
      </c>
      <c r="G19" s="112">
        <v>36559</v>
      </c>
      <c r="H19" s="112">
        <v>40743</v>
      </c>
      <c r="I19" s="112">
        <v>44548</v>
      </c>
      <c r="J19" s="112">
        <v>44892</v>
      </c>
      <c r="K19" s="112">
        <v>45029</v>
      </c>
      <c r="L19" s="197"/>
      <c r="M19" s="8"/>
      <c r="N19" s="198">
        <f t="shared" si="0"/>
        <v>1.8660071942446121E-2</v>
      </c>
      <c r="O19" s="199">
        <f t="shared" si="1"/>
        <v>581</v>
      </c>
      <c r="P19" s="198">
        <f t="shared" si="2"/>
        <v>5.9810196424630258E-2</v>
      </c>
      <c r="Q19" s="199">
        <f t="shared" si="3"/>
        <v>1897</v>
      </c>
      <c r="R19" s="198">
        <f t="shared" si="4"/>
        <v>8.7612304396977425E-2</v>
      </c>
      <c r="S19" s="199">
        <f t="shared" si="5"/>
        <v>2945</v>
      </c>
      <c r="T19" s="198">
        <f t="shared" si="6"/>
        <v>0.11444514346672507</v>
      </c>
      <c r="U19" s="199">
        <f t="shared" si="7"/>
        <v>4184</v>
      </c>
      <c r="V19" s="198">
        <f t="shared" si="8"/>
        <v>9.3390275630169661E-2</v>
      </c>
      <c r="W19" s="199">
        <f t="shared" si="9"/>
        <v>3805</v>
      </c>
      <c r="X19" s="198">
        <f t="shared" si="10"/>
        <v>7.7220077220077066E-3</v>
      </c>
      <c r="Y19" s="199">
        <f t="shared" si="11"/>
        <v>344</v>
      </c>
      <c r="Z19" s="198">
        <v>3.2529019896174738E-3</v>
      </c>
      <c r="AA19" s="199">
        <v>146</v>
      </c>
    </row>
    <row r="20" spans="2:27">
      <c r="B20" s="169" t="s">
        <v>99</v>
      </c>
      <c r="D20" s="42">
        <v>72627</v>
      </c>
      <c r="E20" s="112">
        <v>73730</v>
      </c>
      <c r="F20" s="112">
        <v>77158</v>
      </c>
      <c r="G20" s="112">
        <v>82694</v>
      </c>
      <c r="H20" s="112">
        <v>89704</v>
      </c>
      <c r="I20" s="112">
        <v>105321</v>
      </c>
      <c r="J20" s="112">
        <v>148176</v>
      </c>
      <c r="K20" s="112">
        <v>163864</v>
      </c>
      <c r="L20" s="197"/>
      <c r="M20" s="8"/>
      <c r="N20" s="198">
        <f t="shared" si="0"/>
        <v>1.518718933729879E-2</v>
      </c>
      <c r="O20" s="199">
        <f t="shared" si="1"/>
        <v>1103</v>
      </c>
      <c r="P20" s="198">
        <f t="shared" si="2"/>
        <v>4.6493964464939586E-2</v>
      </c>
      <c r="Q20" s="199">
        <f t="shared" si="3"/>
        <v>3428</v>
      </c>
      <c r="R20" s="198">
        <f t="shared" si="4"/>
        <v>7.1748878923766801E-2</v>
      </c>
      <c r="S20" s="199">
        <f t="shared" si="5"/>
        <v>5536</v>
      </c>
      <c r="T20" s="198">
        <f t="shared" si="6"/>
        <v>8.4770358188018369E-2</v>
      </c>
      <c r="U20" s="199">
        <f t="shared" si="7"/>
        <v>7010</v>
      </c>
      <c r="V20" s="198">
        <f t="shared" si="8"/>
        <v>0.17409480067778471</v>
      </c>
      <c r="W20" s="199">
        <f t="shared" si="9"/>
        <v>15617</v>
      </c>
      <c r="X20" s="198">
        <f t="shared" si="10"/>
        <v>0.40689890904947723</v>
      </c>
      <c r="Y20" s="199">
        <f t="shared" si="11"/>
        <v>42855</v>
      </c>
      <c r="Z20" s="198">
        <v>0.24519555916928201</v>
      </c>
      <c r="AA20" s="199">
        <v>32267</v>
      </c>
    </row>
    <row r="21" spans="2:27">
      <c r="B21" s="169" t="s">
        <v>100</v>
      </c>
      <c r="D21" s="42">
        <v>187165</v>
      </c>
      <c r="E21" s="112">
        <v>169910</v>
      </c>
      <c r="F21" s="112">
        <v>198080</v>
      </c>
      <c r="G21" s="112">
        <v>218173</v>
      </c>
      <c r="H21" s="112">
        <v>243836</v>
      </c>
      <c r="I21" s="112">
        <v>265876</v>
      </c>
      <c r="J21" s="112">
        <v>298974</v>
      </c>
      <c r="K21" s="112">
        <v>329352</v>
      </c>
      <c r="L21" s="197"/>
      <c r="M21" s="8"/>
      <c r="N21" s="198">
        <f t="shared" si="0"/>
        <v>-9.2191381935725181E-2</v>
      </c>
      <c r="O21" s="199">
        <f t="shared" si="1"/>
        <v>-17255</v>
      </c>
      <c r="P21" s="198">
        <f t="shared" si="2"/>
        <v>0.16579365546465774</v>
      </c>
      <c r="Q21" s="199">
        <f t="shared" si="3"/>
        <v>28170</v>
      </c>
      <c r="R21" s="198">
        <f t="shared" si="4"/>
        <v>0.10143881260096932</v>
      </c>
      <c r="S21" s="199">
        <f t="shared" si="5"/>
        <v>20093</v>
      </c>
      <c r="T21" s="198">
        <f t="shared" si="6"/>
        <v>0.11762683741801228</v>
      </c>
      <c r="U21" s="199">
        <f t="shared" si="7"/>
        <v>25663</v>
      </c>
      <c r="V21" s="198">
        <f t="shared" si="8"/>
        <v>9.0388621860594931E-2</v>
      </c>
      <c r="W21" s="199">
        <f t="shared" si="9"/>
        <v>22040</v>
      </c>
      <c r="X21" s="198">
        <f t="shared" si="10"/>
        <v>0.12448660277723445</v>
      </c>
      <c r="Y21" s="199">
        <f t="shared" si="11"/>
        <v>33098</v>
      </c>
      <c r="Z21" s="198">
        <v>0.15977181491654349</v>
      </c>
      <c r="AA21" s="199">
        <v>45372</v>
      </c>
    </row>
    <row r="22" spans="2:27">
      <c r="B22" s="169" t="s">
        <v>101</v>
      </c>
      <c r="D22" s="42">
        <v>44054</v>
      </c>
      <c r="E22" s="112">
        <v>44045</v>
      </c>
      <c r="F22" s="112">
        <v>46064</v>
      </c>
      <c r="G22" s="112">
        <v>47227</v>
      </c>
      <c r="H22" s="112">
        <v>50551</v>
      </c>
      <c r="I22" s="112">
        <v>57972</v>
      </c>
      <c r="J22" s="112">
        <v>66770</v>
      </c>
      <c r="K22" s="112">
        <v>69785</v>
      </c>
      <c r="L22" s="197"/>
      <c r="M22" s="8"/>
      <c r="N22" s="198">
        <f t="shared" si="0"/>
        <v>-2.0429472919603064E-4</v>
      </c>
      <c r="O22" s="199">
        <f t="shared" si="1"/>
        <v>-9</v>
      </c>
      <c r="P22" s="198">
        <f t="shared" si="2"/>
        <v>4.5839482347598937E-2</v>
      </c>
      <c r="Q22" s="199">
        <f t="shared" si="3"/>
        <v>2019</v>
      </c>
      <c r="R22" s="198">
        <f t="shared" si="4"/>
        <v>2.5247481764501645E-2</v>
      </c>
      <c r="S22" s="199">
        <f t="shared" si="5"/>
        <v>1163</v>
      </c>
      <c r="T22" s="198">
        <f t="shared" si="6"/>
        <v>7.0383467084506712E-2</v>
      </c>
      <c r="U22" s="199">
        <f t="shared" si="7"/>
        <v>3324</v>
      </c>
      <c r="V22" s="198">
        <f t="shared" si="8"/>
        <v>0.14680223932266423</v>
      </c>
      <c r="W22" s="199">
        <f t="shared" si="9"/>
        <v>7421</v>
      </c>
      <c r="X22" s="198">
        <f t="shared" si="10"/>
        <v>0.15176292003035941</v>
      </c>
      <c r="Y22" s="199">
        <f t="shared" si="11"/>
        <v>8798</v>
      </c>
      <c r="Z22" s="198">
        <v>9.432334953740007E-2</v>
      </c>
      <c r="AA22" s="199">
        <v>6015</v>
      </c>
    </row>
    <row r="23" spans="2:27">
      <c r="B23" s="169" t="s">
        <v>102</v>
      </c>
      <c r="D23" s="42">
        <v>17755</v>
      </c>
      <c r="E23" s="112">
        <v>17268</v>
      </c>
      <c r="F23" s="112">
        <v>18123</v>
      </c>
      <c r="G23" s="112">
        <v>20187</v>
      </c>
      <c r="H23" s="112">
        <v>22154</v>
      </c>
      <c r="I23" s="112">
        <v>23151</v>
      </c>
      <c r="J23" s="112">
        <v>25127</v>
      </c>
      <c r="K23" s="112">
        <v>24762</v>
      </c>
      <c r="L23" s="197"/>
      <c r="M23" s="8"/>
      <c r="N23" s="198">
        <f t="shared" si="0"/>
        <v>-2.7428893269501597E-2</v>
      </c>
      <c r="O23" s="199">
        <f t="shared" si="1"/>
        <v>-487</v>
      </c>
      <c r="P23" s="198">
        <f t="shared" si="2"/>
        <v>4.9513551077136952E-2</v>
      </c>
      <c r="Q23" s="199">
        <f t="shared" si="3"/>
        <v>855</v>
      </c>
      <c r="R23" s="198">
        <f t="shared" si="4"/>
        <v>0.11388842906803509</v>
      </c>
      <c r="S23" s="199">
        <f t="shared" si="5"/>
        <v>2064</v>
      </c>
      <c r="T23" s="198">
        <f t="shared" si="6"/>
        <v>9.743894585624413E-2</v>
      </c>
      <c r="U23" s="199">
        <f t="shared" si="7"/>
        <v>1967</v>
      </c>
      <c r="V23" s="198">
        <f t="shared" si="8"/>
        <v>4.5003159700279793E-2</v>
      </c>
      <c r="W23" s="199">
        <f t="shared" si="9"/>
        <v>997</v>
      </c>
      <c r="X23" s="198">
        <f t="shared" si="10"/>
        <v>8.5352684549263591E-2</v>
      </c>
      <c r="Y23" s="199">
        <f t="shared" si="11"/>
        <v>1976</v>
      </c>
      <c r="Z23" s="198">
        <v>6.4656914248772956E-4</v>
      </c>
      <c r="AA23" s="199">
        <v>16</v>
      </c>
    </row>
    <row r="24" spans="2:27">
      <c r="B24" s="169" t="s">
        <v>103</v>
      </c>
      <c r="D24" s="42">
        <v>89779</v>
      </c>
      <c r="E24" s="112">
        <v>88748</v>
      </c>
      <c r="F24" s="112">
        <v>89865</v>
      </c>
      <c r="G24" s="112">
        <v>89904</v>
      </c>
      <c r="H24" s="112">
        <v>94658</v>
      </c>
      <c r="I24" s="112">
        <v>100969</v>
      </c>
      <c r="J24" s="112">
        <v>107665</v>
      </c>
      <c r="K24" s="112">
        <v>109015</v>
      </c>
      <c r="L24" s="197"/>
      <c r="M24" s="8"/>
      <c r="N24" s="198">
        <f t="shared" si="0"/>
        <v>-1.1483754552846448E-2</v>
      </c>
      <c r="O24" s="199">
        <f t="shared" si="1"/>
        <v>-1031</v>
      </c>
      <c r="P24" s="198">
        <f t="shared" si="2"/>
        <v>1.2586199125614206E-2</v>
      </c>
      <c r="Q24" s="199">
        <f t="shared" si="3"/>
        <v>1117</v>
      </c>
      <c r="R24" s="198">
        <f t="shared" si="4"/>
        <v>4.3398430979801894E-4</v>
      </c>
      <c r="S24" s="199">
        <f t="shared" si="5"/>
        <v>39</v>
      </c>
      <c r="T24" s="198">
        <f t="shared" si="6"/>
        <v>5.2878626090051561E-2</v>
      </c>
      <c r="U24" s="199">
        <f t="shared" si="7"/>
        <v>4754</v>
      </c>
      <c r="V24" s="198">
        <f t="shared" si="8"/>
        <v>6.6671596695472068E-2</v>
      </c>
      <c r="W24" s="199">
        <f t="shared" si="9"/>
        <v>6311</v>
      </c>
      <c r="X24" s="198">
        <f t="shared" si="10"/>
        <v>6.6317384543770785E-2</v>
      </c>
      <c r="Y24" s="199">
        <f t="shared" si="11"/>
        <v>6696</v>
      </c>
      <c r="Z24" s="198">
        <v>3.958460482148296E-2</v>
      </c>
      <c r="AA24" s="199">
        <v>4151</v>
      </c>
    </row>
    <row r="25" spans="2:27">
      <c r="B25" s="169" t="s">
        <v>104</v>
      </c>
      <c r="D25" s="42">
        <v>12152</v>
      </c>
      <c r="E25" s="112">
        <v>11213</v>
      </c>
      <c r="F25" s="112">
        <v>11764</v>
      </c>
      <c r="G25" s="112">
        <v>12841</v>
      </c>
      <c r="H25" s="112">
        <v>13957</v>
      </c>
      <c r="I25" s="112">
        <v>14234</v>
      </c>
      <c r="J25" s="112">
        <v>14917</v>
      </c>
      <c r="K25" s="112">
        <v>14533</v>
      </c>
      <c r="L25" s="197"/>
      <c r="M25" s="8"/>
      <c r="N25" s="198">
        <f t="shared" si="0"/>
        <v>-7.7271231073074431E-2</v>
      </c>
      <c r="O25" s="199">
        <f t="shared" si="1"/>
        <v>-939</v>
      </c>
      <c r="P25" s="198">
        <f t="shared" si="2"/>
        <v>4.9139391777401231E-2</v>
      </c>
      <c r="Q25" s="199">
        <f t="shared" si="3"/>
        <v>551</v>
      </c>
      <c r="R25" s="198">
        <f t="shared" si="4"/>
        <v>9.1550493029581848E-2</v>
      </c>
      <c r="S25" s="199">
        <f t="shared" si="5"/>
        <v>1077</v>
      </c>
      <c r="T25" s="198">
        <f t="shared" si="6"/>
        <v>8.6909119227474463E-2</v>
      </c>
      <c r="U25" s="199">
        <f t="shared" si="7"/>
        <v>1116</v>
      </c>
      <c r="V25" s="198">
        <f t="shared" si="8"/>
        <v>1.9846671920899839E-2</v>
      </c>
      <c r="W25" s="199">
        <f t="shared" si="9"/>
        <v>277</v>
      </c>
      <c r="X25" s="198">
        <f t="shared" si="10"/>
        <v>4.79837009976114E-2</v>
      </c>
      <c r="Y25" s="199">
        <f t="shared" si="11"/>
        <v>683</v>
      </c>
      <c r="Z25" s="198">
        <v>1.9144460028050592E-2</v>
      </c>
      <c r="AA25" s="199">
        <v>273</v>
      </c>
    </row>
    <row r="26" spans="2:27">
      <c r="B26" s="169" t="s">
        <v>105</v>
      </c>
      <c r="D26" s="42">
        <v>1414</v>
      </c>
      <c r="E26" s="112">
        <v>1393</v>
      </c>
      <c r="F26" s="112">
        <v>1463</v>
      </c>
      <c r="G26" s="112">
        <v>1587</v>
      </c>
      <c r="H26" s="112">
        <v>1658</v>
      </c>
      <c r="I26" s="112">
        <v>1742</v>
      </c>
      <c r="J26" s="112">
        <v>1813</v>
      </c>
      <c r="K26" s="112">
        <v>1790</v>
      </c>
      <c r="L26" s="197"/>
      <c r="M26" s="8"/>
      <c r="N26" s="198">
        <f t="shared" si="0"/>
        <v>-1.4851485148514865E-2</v>
      </c>
      <c r="O26" s="199">
        <f t="shared" si="1"/>
        <v>-21</v>
      </c>
      <c r="P26" s="198">
        <f t="shared" si="2"/>
        <v>5.0251256281407031E-2</v>
      </c>
      <c r="Q26" s="199">
        <f t="shared" si="3"/>
        <v>70</v>
      </c>
      <c r="R26" s="198">
        <f t="shared" si="4"/>
        <v>8.4757347915242587E-2</v>
      </c>
      <c r="S26" s="199">
        <f t="shared" si="5"/>
        <v>124</v>
      </c>
      <c r="T26" s="198">
        <f t="shared" si="6"/>
        <v>4.473850031505977E-2</v>
      </c>
      <c r="U26" s="199">
        <f t="shared" si="7"/>
        <v>71</v>
      </c>
      <c r="V26" s="198">
        <f t="shared" si="8"/>
        <v>5.06634499396863E-2</v>
      </c>
      <c r="W26" s="199">
        <f t="shared" si="9"/>
        <v>84</v>
      </c>
      <c r="X26" s="198">
        <f t="shared" si="10"/>
        <v>4.0757749712973634E-2</v>
      </c>
      <c r="Y26" s="199">
        <f t="shared" si="11"/>
        <v>71</v>
      </c>
      <c r="Z26" s="198">
        <v>6.7491563554555878E-3</v>
      </c>
      <c r="AA26" s="199">
        <v>12</v>
      </c>
    </row>
    <row r="27" spans="2:27">
      <c r="B27" s="169" t="s">
        <v>106</v>
      </c>
      <c r="D27" s="42">
        <v>2459</v>
      </c>
      <c r="E27" s="112">
        <v>2284</v>
      </c>
      <c r="F27" s="112">
        <v>2529</v>
      </c>
      <c r="G27" s="112">
        <v>2723</v>
      </c>
      <c r="H27" s="112">
        <v>2907</v>
      </c>
      <c r="I27" s="112">
        <v>3168</v>
      </c>
      <c r="J27" s="112">
        <v>3430</v>
      </c>
      <c r="K27" s="112">
        <v>3774</v>
      </c>
      <c r="L27" s="197"/>
      <c r="M27" s="8"/>
      <c r="N27" s="198">
        <f t="shared" si="0"/>
        <v>-7.1167141114274135E-2</v>
      </c>
      <c r="O27" s="199">
        <f t="shared" si="1"/>
        <v>-175</v>
      </c>
      <c r="P27" s="198">
        <f t="shared" si="2"/>
        <v>0.10726795096322239</v>
      </c>
      <c r="Q27" s="199">
        <f t="shared" si="3"/>
        <v>245</v>
      </c>
      <c r="R27" s="198">
        <f t="shared" si="4"/>
        <v>7.6710162119414838E-2</v>
      </c>
      <c r="S27" s="199">
        <f t="shared" si="5"/>
        <v>194</v>
      </c>
      <c r="T27" s="198">
        <f t="shared" si="6"/>
        <v>6.7572530297466127E-2</v>
      </c>
      <c r="U27" s="199">
        <f t="shared" si="7"/>
        <v>184</v>
      </c>
      <c r="V27" s="198">
        <f t="shared" si="8"/>
        <v>8.9783281733746056E-2</v>
      </c>
      <c r="W27" s="199">
        <f t="shared" si="9"/>
        <v>261</v>
      </c>
      <c r="X27" s="198">
        <f t="shared" si="10"/>
        <v>8.270202020202011E-2</v>
      </c>
      <c r="Y27" s="199">
        <f t="shared" si="11"/>
        <v>262</v>
      </c>
      <c r="Z27" s="198">
        <v>9.1382301908617736E-2</v>
      </c>
      <c r="AA27" s="199">
        <v>316</v>
      </c>
    </row>
    <row r="28" spans="2:27">
      <c r="B28" s="31" t="s">
        <v>49</v>
      </c>
      <c r="D28" s="63">
        <v>1411021</v>
      </c>
      <c r="E28" s="63">
        <v>1427207</v>
      </c>
      <c r="F28" s="63">
        <v>1569205</v>
      </c>
      <c r="G28" s="63">
        <v>1727429</v>
      </c>
      <c r="H28" s="63">
        <v>1906051</v>
      </c>
      <c r="I28" s="63">
        <v>2125145</v>
      </c>
      <c r="J28" s="63">
        <v>2391346</v>
      </c>
      <c r="K28" s="63">
        <v>2555713</v>
      </c>
      <c r="L28" s="64"/>
      <c r="M28" s="11"/>
      <c r="N28" s="200">
        <f t="shared" si="0"/>
        <v>1.1471126227037054E-2</v>
      </c>
      <c r="O28" s="62">
        <f t="shared" si="1"/>
        <v>16186</v>
      </c>
      <c r="P28" s="200">
        <f t="shared" si="2"/>
        <v>9.9493626362538778E-2</v>
      </c>
      <c r="Q28" s="62">
        <f t="shared" si="3"/>
        <v>141998</v>
      </c>
      <c r="R28" s="200">
        <f t="shared" si="4"/>
        <v>0.10083067540569912</v>
      </c>
      <c r="S28" s="62">
        <f t="shared" si="5"/>
        <v>158224</v>
      </c>
      <c r="T28" s="200">
        <f t="shared" si="6"/>
        <v>0.10340338155721596</v>
      </c>
      <c r="U28" s="62">
        <f t="shared" si="7"/>
        <v>178622</v>
      </c>
      <c r="V28" s="200">
        <f t="shared" si="8"/>
        <v>0.11494655704385659</v>
      </c>
      <c r="W28" s="62">
        <f t="shared" si="9"/>
        <v>219094</v>
      </c>
      <c r="X28" s="200">
        <f t="shared" si="10"/>
        <v>0.12526251149921541</v>
      </c>
      <c r="Y28" s="62">
        <f t="shared" si="11"/>
        <v>266201</v>
      </c>
      <c r="Z28" s="200">
        <v>0.1368703639861657</v>
      </c>
      <c r="AA28" s="62">
        <v>307688</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9D88ECBB-DDE9-44FC-A182-D66286F34424}">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
              <xm:f>EVO_prest!$D$28:$K$28</xm:f>
              <xm:sqref>L28</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AC34"/>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112</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115</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116</v>
      </c>
      <c r="K8" s="202"/>
      <c r="L8" s="202"/>
      <c r="M8" s="202"/>
      <c r="N8" s="202"/>
      <c r="O8" s="213"/>
      <c r="Q8" s="212" t="s">
        <v>117</v>
      </c>
      <c r="R8" s="202"/>
      <c r="S8" s="202"/>
      <c r="T8" s="202"/>
      <c r="U8" s="202"/>
      <c r="V8" s="213"/>
      <c r="X8" s="212" t="s">
        <v>118</v>
      </c>
      <c r="Y8" s="202"/>
      <c r="Z8" s="202"/>
      <c r="AA8" s="202"/>
      <c r="AB8" s="202"/>
      <c r="AC8" s="213"/>
    </row>
    <row r="9" spans="1:29" ht="22" customHeight="1">
      <c r="B9" s="223"/>
      <c r="D9" s="217" t="s">
        <v>119</v>
      </c>
      <c r="E9" s="204" t="s">
        <v>120</v>
      </c>
      <c r="F9" s="211"/>
      <c r="G9" s="204" t="s">
        <v>121</v>
      </c>
      <c r="H9" s="211"/>
      <c r="J9" s="217" t="s">
        <v>119</v>
      </c>
      <c r="K9" s="219" t="s">
        <v>122</v>
      </c>
      <c r="L9" s="204" t="s">
        <v>120</v>
      </c>
      <c r="M9" s="211"/>
      <c r="N9" s="204" t="s">
        <v>121</v>
      </c>
      <c r="O9" s="211"/>
      <c r="Q9" s="217" t="s">
        <v>119</v>
      </c>
      <c r="R9" s="219" t="s">
        <v>122</v>
      </c>
      <c r="S9" s="204" t="s">
        <v>120</v>
      </c>
      <c r="T9" s="211"/>
      <c r="U9" s="204" t="s">
        <v>121</v>
      </c>
      <c r="V9" s="211"/>
      <c r="X9" s="217" t="s">
        <v>119</v>
      </c>
      <c r="Y9" s="219" t="s">
        <v>122</v>
      </c>
      <c r="Z9" s="204" t="s">
        <v>120</v>
      </c>
      <c r="AA9" s="211"/>
      <c r="AB9" s="204" t="s">
        <v>121</v>
      </c>
      <c r="AC9" s="211"/>
    </row>
    <row r="10" spans="1:29" ht="37" customHeight="1">
      <c r="B10" s="224"/>
      <c r="D10" s="218"/>
      <c r="E10" s="13" t="s">
        <v>119</v>
      </c>
      <c r="F10" s="14" t="s">
        <v>123</v>
      </c>
      <c r="G10" s="13" t="s">
        <v>119</v>
      </c>
      <c r="H10" s="15" t="s">
        <v>123</v>
      </c>
      <c r="J10" s="218"/>
      <c r="K10" s="220"/>
      <c r="L10" s="13" t="s">
        <v>119</v>
      </c>
      <c r="M10" s="14" t="s">
        <v>124</v>
      </c>
      <c r="N10" s="13" t="s">
        <v>119</v>
      </c>
      <c r="O10" s="15" t="s">
        <v>124</v>
      </c>
      <c r="Q10" s="218"/>
      <c r="R10" s="220"/>
      <c r="S10" s="13" t="s">
        <v>119</v>
      </c>
      <c r="T10" s="14" t="s">
        <v>124</v>
      </c>
      <c r="U10" s="13" t="s">
        <v>119</v>
      </c>
      <c r="V10" s="15" t="s">
        <v>124</v>
      </c>
      <c r="X10" s="218"/>
      <c r="Y10" s="220"/>
      <c r="Z10" s="13" t="s">
        <v>119</v>
      </c>
      <c r="AA10" s="14" t="s">
        <v>124</v>
      </c>
      <c r="AB10" s="13" t="s">
        <v>119</v>
      </c>
      <c r="AC10" s="15" t="s">
        <v>124</v>
      </c>
    </row>
    <row r="11" spans="1:29" ht="4.5" customHeight="1"/>
    <row r="12" spans="1:29">
      <c r="B12" s="107" t="s">
        <v>88</v>
      </c>
      <c r="D12" s="40">
        <v>8676713</v>
      </c>
      <c r="E12" s="108">
        <v>4407606</v>
      </c>
      <c r="F12" s="109">
        <v>50.798107532195658</v>
      </c>
      <c r="G12" s="108">
        <v>4269107</v>
      </c>
      <c r="H12" s="110">
        <v>49.201892467804342</v>
      </c>
      <c r="J12" s="40">
        <v>7017124</v>
      </c>
      <c r="K12" s="109">
        <v>80.873067946352492</v>
      </c>
      <c r="L12" s="108">
        <v>3480746</v>
      </c>
      <c r="M12" s="109">
        <v>49.603598283285287</v>
      </c>
      <c r="N12" s="108">
        <v>3536378</v>
      </c>
      <c r="O12" s="110">
        <v>50.396401716714713</v>
      </c>
      <c r="Q12" s="40">
        <v>1209620</v>
      </c>
      <c r="R12" s="109">
        <v>13.94099355366485</v>
      </c>
      <c r="S12" s="108">
        <v>646637</v>
      </c>
      <c r="T12" s="109">
        <v>53.457862799887558</v>
      </c>
      <c r="U12" s="108">
        <v>562983</v>
      </c>
      <c r="V12" s="110">
        <v>46.542137200112442</v>
      </c>
      <c r="X12" s="40">
        <v>449969</v>
      </c>
      <c r="Y12" s="109">
        <v>5.1859384999826554</v>
      </c>
      <c r="Z12" s="108">
        <v>280223</v>
      </c>
      <c r="AA12" s="109">
        <v>62.276067906900259</v>
      </c>
      <c r="AB12" s="108">
        <v>169746</v>
      </c>
      <c r="AC12" s="110">
        <v>37.723932093099748</v>
      </c>
    </row>
    <row r="13" spans="1:29">
      <c r="B13" s="111" t="s">
        <v>89</v>
      </c>
      <c r="D13" s="42">
        <v>1364621</v>
      </c>
      <c r="E13" s="112">
        <v>687834</v>
      </c>
      <c r="F13" s="113">
        <v>50.404764399785734</v>
      </c>
      <c r="G13" s="112">
        <v>676787</v>
      </c>
      <c r="H13" s="114">
        <v>49.595235600214266</v>
      </c>
      <c r="J13" s="42">
        <v>1056198</v>
      </c>
      <c r="K13" s="113">
        <v>77.398633027045605</v>
      </c>
      <c r="L13" s="112">
        <v>515388</v>
      </c>
      <c r="M13" s="113">
        <v>48.796532468343997</v>
      </c>
      <c r="N13" s="112">
        <v>540810</v>
      </c>
      <c r="O13" s="114">
        <v>51.203467531656003</v>
      </c>
      <c r="Q13" s="42">
        <v>209772</v>
      </c>
      <c r="R13" s="113">
        <v>15.37218026103951</v>
      </c>
      <c r="S13" s="112">
        <v>111197</v>
      </c>
      <c r="T13" s="113">
        <v>53.008504471521462</v>
      </c>
      <c r="U13" s="112">
        <v>98575</v>
      </c>
      <c r="V13" s="114">
        <v>46.991495528478538</v>
      </c>
      <c r="X13" s="42">
        <v>98651</v>
      </c>
      <c r="Y13" s="113">
        <v>7.2291867119148838</v>
      </c>
      <c r="Z13" s="112">
        <v>61249</v>
      </c>
      <c r="AA13" s="113">
        <v>62.086547526127447</v>
      </c>
      <c r="AB13" s="112">
        <v>37402</v>
      </c>
      <c r="AC13" s="114">
        <v>37.913452473872539</v>
      </c>
    </row>
    <row r="14" spans="1:29">
      <c r="B14" s="111" t="s">
        <v>90</v>
      </c>
      <c r="D14" s="42">
        <v>1015128</v>
      </c>
      <c r="E14" s="112">
        <v>530617</v>
      </c>
      <c r="F14" s="113">
        <v>52.270945141893428</v>
      </c>
      <c r="G14" s="112">
        <v>484511</v>
      </c>
      <c r="H14" s="114">
        <v>47.729054858106572</v>
      </c>
      <c r="J14" s="42">
        <v>727225</v>
      </c>
      <c r="K14" s="113">
        <v>71.638749005051579</v>
      </c>
      <c r="L14" s="112">
        <v>364896</v>
      </c>
      <c r="M14" s="113">
        <v>50.17649283234212</v>
      </c>
      <c r="N14" s="112">
        <v>362329</v>
      </c>
      <c r="O14" s="114">
        <v>49.82350716765788</v>
      </c>
      <c r="Q14" s="42">
        <v>201425</v>
      </c>
      <c r="R14" s="113">
        <v>19.84232530281896</v>
      </c>
      <c r="S14" s="112">
        <v>110051</v>
      </c>
      <c r="T14" s="113">
        <v>54.636216954201309</v>
      </c>
      <c r="U14" s="112">
        <v>91374</v>
      </c>
      <c r="V14" s="114">
        <v>45.363783045798677</v>
      </c>
      <c r="X14" s="42">
        <v>86478</v>
      </c>
      <c r="Y14" s="113">
        <v>8.518925692129466</v>
      </c>
      <c r="Z14" s="112">
        <v>55670</v>
      </c>
      <c r="AA14" s="113">
        <v>64.374754272763013</v>
      </c>
      <c r="AB14" s="112">
        <v>30808</v>
      </c>
      <c r="AC14" s="114">
        <v>35.625245727236987</v>
      </c>
    </row>
    <row r="15" spans="1:29">
      <c r="B15" s="111" t="s">
        <v>91</v>
      </c>
      <c r="D15" s="42">
        <v>1249844</v>
      </c>
      <c r="E15" s="112">
        <v>627171</v>
      </c>
      <c r="F15" s="113">
        <v>50.179942456818623</v>
      </c>
      <c r="G15" s="112">
        <v>622673</v>
      </c>
      <c r="H15" s="114">
        <v>49.820057543181392</v>
      </c>
      <c r="J15" s="42">
        <v>1039347</v>
      </c>
      <c r="K15" s="113">
        <v>83.158138135639319</v>
      </c>
      <c r="L15" s="112">
        <v>510430</v>
      </c>
      <c r="M15" s="113">
        <v>49.110643509819148</v>
      </c>
      <c r="N15" s="112">
        <v>528917</v>
      </c>
      <c r="O15" s="114">
        <v>50.889356490180859</v>
      </c>
      <c r="Q15" s="42">
        <v>154160</v>
      </c>
      <c r="R15" s="113">
        <v>12.33433932554783</v>
      </c>
      <c r="S15" s="112">
        <v>82120</v>
      </c>
      <c r="T15" s="113">
        <v>53.269330565646079</v>
      </c>
      <c r="U15" s="112">
        <v>72040</v>
      </c>
      <c r="V15" s="114">
        <v>46.730669434353914</v>
      </c>
      <c r="X15" s="42">
        <v>56337</v>
      </c>
      <c r="Y15" s="113">
        <v>4.5075225388128439</v>
      </c>
      <c r="Z15" s="112">
        <v>34621</v>
      </c>
      <c r="AA15" s="113">
        <v>61.453396524486571</v>
      </c>
      <c r="AB15" s="112">
        <v>21716</v>
      </c>
      <c r="AC15" s="114">
        <v>38.546603475513429</v>
      </c>
    </row>
    <row r="16" spans="1:29">
      <c r="B16" s="111" t="s">
        <v>92</v>
      </c>
      <c r="D16" s="42">
        <v>2258866</v>
      </c>
      <c r="E16" s="112">
        <v>1144045</v>
      </c>
      <c r="F16" s="113">
        <v>50.646873254101827</v>
      </c>
      <c r="G16" s="112">
        <v>1114821</v>
      </c>
      <c r="H16" s="114">
        <v>49.353126745898173</v>
      </c>
      <c r="J16" s="42">
        <v>1848033</v>
      </c>
      <c r="K16" s="113">
        <v>81.812422693510811</v>
      </c>
      <c r="L16" s="112">
        <v>918095</v>
      </c>
      <c r="M16" s="113">
        <v>49.679578232639777</v>
      </c>
      <c r="N16" s="112">
        <v>929938</v>
      </c>
      <c r="O16" s="114">
        <v>50.320421767360223</v>
      </c>
      <c r="Q16" s="42">
        <v>305526</v>
      </c>
      <c r="R16" s="113">
        <v>13.52563631485887</v>
      </c>
      <c r="S16" s="112">
        <v>161601</v>
      </c>
      <c r="T16" s="113">
        <v>52.892716168182083</v>
      </c>
      <c r="U16" s="112">
        <v>143925</v>
      </c>
      <c r="V16" s="114">
        <v>47.107283831817917</v>
      </c>
      <c r="X16" s="42">
        <v>105307</v>
      </c>
      <c r="Y16" s="113">
        <v>4.6619409916303134</v>
      </c>
      <c r="Z16" s="112">
        <v>64349</v>
      </c>
      <c r="AA16" s="113">
        <v>61.106099309637543</v>
      </c>
      <c r="AB16" s="112">
        <v>40958</v>
      </c>
      <c r="AC16" s="114">
        <v>38.893900690362457</v>
      </c>
    </row>
    <row r="17" spans="2:29">
      <c r="B17" s="111" t="s">
        <v>93</v>
      </c>
      <c r="D17" s="42">
        <v>593623</v>
      </c>
      <c r="E17" s="112">
        <v>306163</v>
      </c>
      <c r="F17" s="113">
        <v>51.575326427715908</v>
      </c>
      <c r="G17" s="112">
        <v>287460</v>
      </c>
      <c r="H17" s="114">
        <v>48.424673572284092</v>
      </c>
      <c r="J17" s="42">
        <v>448079</v>
      </c>
      <c r="K17" s="113">
        <v>75.482082062184247</v>
      </c>
      <c r="L17" s="112">
        <v>223780</v>
      </c>
      <c r="M17" s="113">
        <v>49.942086105351947</v>
      </c>
      <c r="N17" s="112">
        <v>224299</v>
      </c>
      <c r="O17" s="114">
        <v>50.057913894648053</v>
      </c>
      <c r="Q17" s="42">
        <v>103380</v>
      </c>
      <c r="R17" s="113">
        <v>17.415093417876331</v>
      </c>
      <c r="S17" s="112">
        <v>55313</v>
      </c>
      <c r="T17" s="113">
        <v>53.504546333913723</v>
      </c>
      <c r="U17" s="112">
        <v>48067</v>
      </c>
      <c r="V17" s="114">
        <v>46.495453666086277</v>
      </c>
      <c r="X17" s="42">
        <v>42164</v>
      </c>
      <c r="Y17" s="113">
        <v>7.1028245199394231</v>
      </c>
      <c r="Z17" s="112">
        <v>27070</v>
      </c>
      <c r="AA17" s="113">
        <v>64.201688644341147</v>
      </c>
      <c r="AB17" s="112">
        <v>15094</v>
      </c>
      <c r="AC17" s="114">
        <v>35.798311355658861</v>
      </c>
    </row>
    <row r="18" spans="2:29">
      <c r="B18" s="111" t="s">
        <v>94</v>
      </c>
      <c r="D18" s="42">
        <v>2401221</v>
      </c>
      <c r="E18" s="112">
        <v>1218323</v>
      </c>
      <c r="F18" s="113">
        <v>50.737645556156643</v>
      </c>
      <c r="G18" s="112">
        <v>1182898</v>
      </c>
      <c r="H18" s="114">
        <v>49.262354443843357</v>
      </c>
      <c r="J18" s="42">
        <v>1746772</v>
      </c>
      <c r="K18" s="113">
        <v>72.745157567754077</v>
      </c>
      <c r="L18" s="112">
        <v>858674</v>
      </c>
      <c r="M18" s="113">
        <v>49.157760715193511</v>
      </c>
      <c r="N18" s="112">
        <v>888098</v>
      </c>
      <c r="O18" s="114">
        <v>50.842239284806489</v>
      </c>
      <c r="Q18" s="42">
        <v>430931</v>
      </c>
      <c r="R18" s="113">
        <v>17.946328138892671</v>
      </c>
      <c r="S18" s="112">
        <v>221597</v>
      </c>
      <c r="T18" s="113">
        <v>51.422849597731421</v>
      </c>
      <c r="U18" s="112">
        <v>209334</v>
      </c>
      <c r="V18" s="114">
        <v>48.577150402268579</v>
      </c>
      <c r="X18" s="42">
        <v>223518</v>
      </c>
      <c r="Y18" s="113">
        <v>9.308514293353257</v>
      </c>
      <c r="Z18" s="112">
        <v>138052</v>
      </c>
      <c r="AA18" s="113">
        <v>61.763258440036147</v>
      </c>
      <c r="AB18" s="112">
        <v>85466</v>
      </c>
      <c r="AC18" s="114">
        <v>38.236741559963853</v>
      </c>
    </row>
    <row r="19" spans="2:29">
      <c r="B19" s="111" t="s">
        <v>95</v>
      </c>
      <c r="D19" s="42">
        <v>2126378</v>
      </c>
      <c r="E19" s="112">
        <v>1058878</v>
      </c>
      <c r="F19" s="113">
        <v>49.797260882119737</v>
      </c>
      <c r="G19" s="112">
        <v>1067500</v>
      </c>
      <c r="H19" s="114">
        <v>50.20273911788027</v>
      </c>
      <c r="J19" s="42">
        <v>1699472</v>
      </c>
      <c r="K19" s="113">
        <v>79.923325015589882</v>
      </c>
      <c r="L19" s="112">
        <v>825114</v>
      </c>
      <c r="M19" s="113">
        <v>48.551197077680598</v>
      </c>
      <c r="N19" s="112">
        <v>874358</v>
      </c>
      <c r="O19" s="114">
        <v>51.448802922319402</v>
      </c>
      <c r="Q19" s="42">
        <v>292398</v>
      </c>
      <c r="R19" s="113">
        <v>13.75098877057607</v>
      </c>
      <c r="S19" s="112">
        <v>151645</v>
      </c>
      <c r="T19" s="113">
        <v>51.862529839465388</v>
      </c>
      <c r="U19" s="112">
        <v>140753</v>
      </c>
      <c r="V19" s="114">
        <v>48.137470160534612</v>
      </c>
      <c r="X19" s="42">
        <v>134508</v>
      </c>
      <c r="Y19" s="113">
        <v>6.3256862138340404</v>
      </c>
      <c r="Z19" s="112">
        <v>82119</v>
      </c>
      <c r="AA19" s="113">
        <v>61.051387278080107</v>
      </c>
      <c r="AB19" s="112">
        <v>52389</v>
      </c>
      <c r="AC19" s="114">
        <v>38.948612721919893</v>
      </c>
    </row>
    <row r="20" spans="2:29">
      <c r="B20" s="111" t="s">
        <v>96</v>
      </c>
      <c r="D20" s="42">
        <v>8124126</v>
      </c>
      <c r="E20" s="112">
        <v>4117292</v>
      </c>
      <c r="F20" s="113">
        <v>50.679814665602187</v>
      </c>
      <c r="G20" s="112">
        <v>4006834</v>
      </c>
      <c r="H20" s="114">
        <v>49.320185334397813</v>
      </c>
      <c r="J20" s="42">
        <v>6522139</v>
      </c>
      <c r="K20" s="113">
        <v>80.281115777869516</v>
      </c>
      <c r="L20" s="112">
        <v>3206027</v>
      </c>
      <c r="M20" s="113">
        <v>49.156066744361013</v>
      </c>
      <c r="N20" s="112">
        <v>3316112</v>
      </c>
      <c r="O20" s="114">
        <v>50.843933255638987</v>
      </c>
      <c r="Q20" s="42">
        <v>1123089</v>
      </c>
      <c r="R20" s="113">
        <v>13.824120896204709</v>
      </c>
      <c r="S20" s="112">
        <v>611304</v>
      </c>
      <c r="T20" s="113">
        <v>54.430592766913399</v>
      </c>
      <c r="U20" s="112">
        <v>511785</v>
      </c>
      <c r="V20" s="114">
        <v>45.569407233086601</v>
      </c>
      <c r="X20" s="42">
        <v>478898</v>
      </c>
      <c r="Y20" s="113">
        <v>5.8947633259257666</v>
      </c>
      <c r="Z20" s="112">
        <v>299961</v>
      </c>
      <c r="AA20" s="113">
        <v>62.635676072984232</v>
      </c>
      <c r="AB20" s="112">
        <v>178937</v>
      </c>
      <c r="AC20" s="114">
        <v>37.364323927015768</v>
      </c>
    </row>
    <row r="21" spans="2:29">
      <c r="B21" s="111" t="s">
        <v>97</v>
      </c>
      <c r="D21" s="42">
        <v>5425182</v>
      </c>
      <c r="E21" s="112">
        <v>2754625</v>
      </c>
      <c r="F21" s="113">
        <v>50.77479428339916</v>
      </c>
      <c r="G21" s="112">
        <v>2670557</v>
      </c>
      <c r="H21" s="114">
        <v>49.225205716600847</v>
      </c>
      <c r="J21" s="42">
        <v>4318866</v>
      </c>
      <c r="K21" s="113">
        <v>79.607762467692339</v>
      </c>
      <c r="L21" s="112">
        <v>2135464</v>
      </c>
      <c r="M21" s="113">
        <v>49.445016353829921</v>
      </c>
      <c r="N21" s="112">
        <v>2183402</v>
      </c>
      <c r="O21" s="114">
        <v>50.554983646170079</v>
      </c>
      <c r="Q21" s="42">
        <v>794988</v>
      </c>
      <c r="R21" s="113">
        <v>14.653665075199321</v>
      </c>
      <c r="S21" s="112">
        <v>427455</v>
      </c>
      <c r="T21" s="113">
        <v>53.768736131866149</v>
      </c>
      <c r="U21" s="112">
        <v>367533</v>
      </c>
      <c r="V21" s="114">
        <v>46.231263868133858</v>
      </c>
      <c r="X21" s="42">
        <v>311328</v>
      </c>
      <c r="Y21" s="113">
        <v>5.7385724571083516</v>
      </c>
      <c r="Z21" s="112">
        <v>191706</v>
      </c>
      <c r="AA21" s="113">
        <v>61.576857847671903</v>
      </c>
      <c r="AB21" s="112">
        <v>119622</v>
      </c>
      <c r="AC21" s="114">
        <v>38.423142152328097</v>
      </c>
    </row>
    <row r="22" spans="2:29">
      <c r="B22" s="111" t="s">
        <v>98</v>
      </c>
      <c r="D22" s="42">
        <v>1053345</v>
      </c>
      <c r="E22" s="112">
        <v>532913</v>
      </c>
      <c r="F22" s="113">
        <v>50.592445969744013</v>
      </c>
      <c r="G22" s="112">
        <v>520432</v>
      </c>
      <c r="H22" s="114">
        <v>49.407554030255987</v>
      </c>
      <c r="J22" s="42">
        <v>811711</v>
      </c>
      <c r="K22" s="113">
        <v>77.060317369902549</v>
      </c>
      <c r="L22" s="112">
        <v>399960</v>
      </c>
      <c r="M22" s="113">
        <v>49.273694701685699</v>
      </c>
      <c r="N22" s="112">
        <v>411751</v>
      </c>
      <c r="O22" s="114">
        <v>50.726305298314301</v>
      </c>
      <c r="Q22" s="42">
        <v>165573</v>
      </c>
      <c r="R22" s="113">
        <v>15.718781595773461</v>
      </c>
      <c r="S22" s="112">
        <v>85565</v>
      </c>
      <c r="T22" s="113">
        <v>51.678111769430998</v>
      </c>
      <c r="U22" s="112">
        <v>80008</v>
      </c>
      <c r="V22" s="114">
        <v>48.321888230568987</v>
      </c>
      <c r="X22" s="42">
        <v>76061</v>
      </c>
      <c r="Y22" s="113">
        <v>7.2209010343239868</v>
      </c>
      <c r="Z22" s="112">
        <v>47388</v>
      </c>
      <c r="AA22" s="113">
        <v>62.302625524250267</v>
      </c>
      <c r="AB22" s="112">
        <v>28673</v>
      </c>
      <c r="AC22" s="114">
        <v>37.697374475749733</v>
      </c>
    </row>
    <row r="23" spans="2:29">
      <c r="B23" s="111" t="s">
        <v>99</v>
      </c>
      <c r="D23" s="42">
        <v>2714741</v>
      </c>
      <c r="E23" s="112">
        <v>1407914</v>
      </c>
      <c r="F23" s="113">
        <v>51.861816652122613</v>
      </c>
      <c r="G23" s="112">
        <v>1306827</v>
      </c>
      <c r="H23" s="114">
        <v>48.138183347877387</v>
      </c>
      <c r="J23" s="42">
        <v>1984912</v>
      </c>
      <c r="K23" s="113">
        <v>73.116072582983051</v>
      </c>
      <c r="L23" s="112">
        <v>992781</v>
      </c>
      <c r="M23" s="113">
        <v>50.01637352184882</v>
      </c>
      <c r="N23" s="112">
        <v>992131</v>
      </c>
      <c r="O23" s="114">
        <v>49.983626478151173</v>
      </c>
      <c r="Q23" s="42">
        <v>484373</v>
      </c>
      <c r="R23" s="113">
        <v>17.842328236837329</v>
      </c>
      <c r="S23" s="112">
        <v>261081</v>
      </c>
      <c r="T23" s="113">
        <v>53.900816106595542</v>
      </c>
      <c r="U23" s="112">
        <v>223292</v>
      </c>
      <c r="V23" s="114">
        <v>46.099183893404458</v>
      </c>
      <c r="X23" s="42">
        <v>245456</v>
      </c>
      <c r="Y23" s="113">
        <v>9.0415991801796203</v>
      </c>
      <c r="Z23" s="112">
        <v>154052</v>
      </c>
      <c r="AA23" s="113">
        <v>62.761554005605888</v>
      </c>
      <c r="AB23" s="112">
        <v>91404</v>
      </c>
      <c r="AC23" s="114">
        <v>37.238445994394112</v>
      </c>
    </row>
    <row r="24" spans="2:29">
      <c r="B24" s="111" t="s">
        <v>100</v>
      </c>
      <c r="D24" s="42">
        <v>7113886</v>
      </c>
      <c r="E24" s="112">
        <v>3706476</v>
      </c>
      <c r="F24" s="113">
        <v>52.101987577534977</v>
      </c>
      <c r="G24" s="112">
        <v>3407410</v>
      </c>
      <c r="H24" s="114">
        <v>47.898012422465023</v>
      </c>
      <c r="J24" s="42">
        <v>5771238</v>
      </c>
      <c r="K24" s="113">
        <v>81.126377341441795</v>
      </c>
      <c r="L24" s="112">
        <v>2923689</v>
      </c>
      <c r="M24" s="113">
        <v>50.65965049439999</v>
      </c>
      <c r="N24" s="112">
        <v>2847549</v>
      </c>
      <c r="O24" s="114">
        <v>49.34034950560001</v>
      </c>
      <c r="Q24" s="42">
        <v>933597</v>
      </c>
      <c r="R24" s="113">
        <v>13.123586742885671</v>
      </c>
      <c r="S24" s="112">
        <v>522744</v>
      </c>
      <c r="T24" s="113">
        <v>55.99246784212032</v>
      </c>
      <c r="U24" s="112">
        <v>410853</v>
      </c>
      <c r="V24" s="114">
        <v>44.007532157879687</v>
      </c>
      <c r="X24" s="42">
        <v>409051</v>
      </c>
      <c r="Y24" s="113">
        <v>5.7500359156725311</v>
      </c>
      <c r="Z24" s="112">
        <v>260043</v>
      </c>
      <c r="AA24" s="113">
        <v>63.572268494637576</v>
      </c>
      <c r="AB24" s="112">
        <v>149008</v>
      </c>
      <c r="AC24" s="114">
        <v>36.427731505362409</v>
      </c>
    </row>
    <row r="25" spans="2:29">
      <c r="B25" s="111" t="s">
        <v>101</v>
      </c>
      <c r="D25" s="42">
        <v>1586989</v>
      </c>
      <c r="E25" s="112">
        <v>792084</v>
      </c>
      <c r="F25" s="113">
        <v>49.911120997057949</v>
      </c>
      <c r="G25" s="112">
        <v>794905</v>
      </c>
      <c r="H25" s="114">
        <v>50.088879002942043</v>
      </c>
      <c r="J25" s="42">
        <v>1316655</v>
      </c>
      <c r="K25" s="113">
        <v>82.965603416280771</v>
      </c>
      <c r="L25" s="112">
        <v>641921</v>
      </c>
      <c r="M25" s="113">
        <v>48.753925667695789</v>
      </c>
      <c r="N25" s="112">
        <v>674734</v>
      </c>
      <c r="O25" s="114">
        <v>51.246074332304218</v>
      </c>
      <c r="Q25" s="42">
        <v>196028</v>
      </c>
      <c r="R25" s="113">
        <v>12.3521965180603</v>
      </c>
      <c r="S25" s="112">
        <v>104532</v>
      </c>
      <c r="T25" s="113">
        <v>53.325035199053197</v>
      </c>
      <c r="U25" s="112">
        <v>91496</v>
      </c>
      <c r="V25" s="114">
        <v>46.674964800946803</v>
      </c>
      <c r="X25" s="42">
        <v>74306</v>
      </c>
      <c r="Y25" s="113">
        <v>4.6822000656589298</v>
      </c>
      <c r="Z25" s="112">
        <v>45631</v>
      </c>
      <c r="AA25" s="113">
        <v>61.409576615616501</v>
      </c>
      <c r="AB25" s="112">
        <v>28675</v>
      </c>
      <c r="AC25" s="114">
        <v>38.590423384383492</v>
      </c>
    </row>
    <row r="26" spans="2:29">
      <c r="B26" s="111" t="s">
        <v>102</v>
      </c>
      <c r="D26" s="42">
        <v>683854</v>
      </c>
      <c r="E26" s="112">
        <v>345019</v>
      </c>
      <c r="F26" s="113">
        <v>50.452143293743987</v>
      </c>
      <c r="G26" s="112">
        <v>338835</v>
      </c>
      <c r="H26" s="114">
        <v>49.547856706256013</v>
      </c>
      <c r="J26" s="42">
        <v>540320</v>
      </c>
      <c r="K26" s="113">
        <v>79.01101697145883</v>
      </c>
      <c r="L26" s="112">
        <v>265612</v>
      </c>
      <c r="M26" s="113">
        <v>49.158276576843349</v>
      </c>
      <c r="N26" s="112">
        <v>274708</v>
      </c>
      <c r="O26" s="114">
        <v>50.841723423156651</v>
      </c>
      <c r="Q26" s="42">
        <v>99695</v>
      </c>
      <c r="R26" s="113">
        <v>14.57840416229195</v>
      </c>
      <c r="S26" s="112">
        <v>52275</v>
      </c>
      <c r="T26" s="113">
        <v>52.434926525903997</v>
      </c>
      <c r="U26" s="112">
        <v>47420</v>
      </c>
      <c r="V26" s="114">
        <v>47.565073474095989</v>
      </c>
      <c r="X26" s="42">
        <v>43839</v>
      </c>
      <c r="Y26" s="113">
        <v>6.410578866249228</v>
      </c>
      <c r="Z26" s="112">
        <v>27132</v>
      </c>
      <c r="AA26" s="113">
        <v>61.890097858071577</v>
      </c>
      <c r="AB26" s="112">
        <v>16707</v>
      </c>
      <c r="AC26" s="114">
        <v>38.109902141928423</v>
      </c>
    </row>
    <row r="27" spans="2:29">
      <c r="B27" s="111" t="s">
        <v>103</v>
      </c>
      <c r="D27" s="42">
        <v>2242343</v>
      </c>
      <c r="E27" s="112">
        <v>1150625</v>
      </c>
      <c r="F27" s="113">
        <v>51.313514480166504</v>
      </c>
      <c r="G27" s="112">
        <v>1091718</v>
      </c>
      <c r="H27" s="114">
        <v>48.686485519833496</v>
      </c>
      <c r="J27" s="42">
        <v>1700124</v>
      </c>
      <c r="K27" s="113">
        <v>75.819087445587058</v>
      </c>
      <c r="L27" s="112">
        <v>842023</v>
      </c>
      <c r="M27" s="113">
        <v>49.527152137138231</v>
      </c>
      <c r="N27" s="112">
        <v>858101</v>
      </c>
      <c r="O27" s="114">
        <v>50.472847862861769</v>
      </c>
      <c r="Q27" s="42">
        <v>375067</v>
      </c>
      <c r="R27" s="113">
        <v>16.726566809805639</v>
      </c>
      <c r="S27" s="112">
        <v>202457</v>
      </c>
      <c r="T27" s="113">
        <v>53.978889105146543</v>
      </c>
      <c r="U27" s="112">
        <v>172610</v>
      </c>
      <c r="V27" s="114">
        <v>46.02111089485345</v>
      </c>
      <c r="X27" s="42">
        <v>167152</v>
      </c>
      <c r="Y27" s="113">
        <v>7.4543457446073136</v>
      </c>
      <c r="Z27" s="112">
        <v>106145</v>
      </c>
      <c r="AA27" s="113">
        <v>63.502081937398287</v>
      </c>
      <c r="AB27" s="112">
        <v>61007</v>
      </c>
      <c r="AC27" s="114">
        <v>36.497918062601713</v>
      </c>
    </row>
    <row r="28" spans="2:29">
      <c r="B28" s="111" t="s">
        <v>104</v>
      </c>
      <c r="D28" s="42">
        <v>326803</v>
      </c>
      <c r="E28" s="112">
        <v>165626</v>
      </c>
      <c r="F28" s="113">
        <v>50.680685305826437</v>
      </c>
      <c r="G28" s="112">
        <v>161177</v>
      </c>
      <c r="H28" s="114">
        <v>49.319314694173563</v>
      </c>
      <c r="J28" s="42">
        <v>253300</v>
      </c>
      <c r="K28" s="113">
        <v>77.508468404512811</v>
      </c>
      <c r="L28" s="112">
        <v>125084</v>
      </c>
      <c r="M28" s="113">
        <v>49.381760757994478</v>
      </c>
      <c r="N28" s="112">
        <v>128216</v>
      </c>
      <c r="O28" s="114">
        <v>50.618239242005522</v>
      </c>
      <c r="Q28" s="42">
        <v>50572</v>
      </c>
      <c r="R28" s="113">
        <v>15.47476614351765</v>
      </c>
      <c r="S28" s="112">
        <v>26402</v>
      </c>
      <c r="T28" s="113">
        <v>52.206754725935298</v>
      </c>
      <c r="U28" s="112">
        <v>24170</v>
      </c>
      <c r="V28" s="114">
        <v>47.793245274064702</v>
      </c>
      <c r="X28" s="42">
        <v>22931</v>
      </c>
      <c r="Y28" s="113">
        <v>7.0167654519695351</v>
      </c>
      <c r="Z28" s="112">
        <v>14140</v>
      </c>
      <c r="AA28" s="113">
        <v>61.663250621429512</v>
      </c>
      <c r="AB28" s="112">
        <v>8791</v>
      </c>
      <c r="AC28" s="114">
        <v>38.336749378570502</v>
      </c>
    </row>
    <row r="29" spans="2:29">
      <c r="B29" s="111" t="s">
        <v>105</v>
      </c>
      <c r="D29" s="42">
        <v>83567</v>
      </c>
      <c r="E29" s="112">
        <v>41420</v>
      </c>
      <c r="F29" s="113">
        <v>49.565019684803808</v>
      </c>
      <c r="G29" s="112">
        <v>42147</v>
      </c>
      <c r="H29" s="114">
        <v>50.434980315196192</v>
      </c>
      <c r="J29" s="42">
        <v>72129</v>
      </c>
      <c r="K29" s="113">
        <v>86.312778967774364</v>
      </c>
      <c r="L29" s="112">
        <v>35190</v>
      </c>
      <c r="M29" s="113">
        <v>48.787588903215067</v>
      </c>
      <c r="N29" s="112">
        <v>36939</v>
      </c>
      <c r="O29" s="114">
        <v>51.212411096784933</v>
      </c>
      <c r="Q29" s="42">
        <v>8817</v>
      </c>
      <c r="R29" s="113">
        <v>10.55081551330071</v>
      </c>
      <c r="S29" s="112">
        <v>4571</v>
      </c>
      <c r="T29" s="113">
        <v>51.843030509243498</v>
      </c>
      <c r="U29" s="112">
        <v>4246</v>
      </c>
      <c r="V29" s="114">
        <v>48.156969490756488</v>
      </c>
      <c r="X29" s="42">
        <v>2621</v>
      </c>
      <c r="Y29" s="113">
        <v>3.1364055189249349</v>
      </c>
      <c r="Z29" s="112">
        <v>1659</v>
      </c>
      <c r="AA29" s="113">
        <v>63.296451735978629</v>
      </c>
      <c r="AB29" s="112">
        <v>962</v>
      </c>
      <c r="AC29" s="114">
        <v>36.703548264021371</v>
      </c>
    </row>
    <row r="30" spans="2:29">
      <c r="B30" s="115" t="s">
        <v>106</v>
      </c>
      <c r="D30" s="44">
        <v>87067</v>
      </c>
      <c r="E30" s="116">
        <v>43297</v>
      </c>
      <c r="F30" s="117">
        <v>49.728370105780613</v>
      </c>
      <c r="G30" s="116">
        <v>43770</v>
      </c>
      <c r="H30" s="118">
        <v>50.271629894219387</v>
      </c>
      <c r="J30" s="44">
        <v>76028</v>
      </c>
      <c r="K30" s="117">
        <v>87.321258341277414</v>
      </c>
      <c r="L30" s="116">
        <v>37394</v>
      </c>
      <c r="M30" s="117">
        <v>49.184510969642773</v>
      </c>
      <c r="N30" s="116">
        <v>38634</v>
      </c>
      <c r="O30" s="118">
        <v>50.815489030357242</v>
      </c>
      <c r="Q30" s="44">
        <v>8611</v>
      </c>
      <c r="R30" s="117">
        <v>9.8900846474554083</v>
      </c>
      <c r="S30" s="116">
        <v>4356</v>
      </c>
      <c r="T30" s="117">
        <v>50.586459180118453</v>
      </c>
      <c r="U30" s="116">
        <v>4255</v>
      </c>
      <c r="V30" s="118">
        <v>49.413540819881547</v>
      </c>
      <c r="X30" s="44">
        <v>2428</v>
      </c>
      <c r="Y30" s="117">
        <v>2.7886570112671851</v>
      </c>
      <c r="Z30" s="116">
        <v>1547</v>
      </c>
      <c r="AA30" s="117">
        <v>63.714991762767717</v>
      </c>
      <c r="AB30" s="116">
        <v>881</v>
      </c>
      <c r="AC30" s="118">
        <v>36.28500823723229</v>
      </c>
    </row>
    <row r="31" spans="2:29" ht="8" customHeight="1"/>
    <row r="32" spans="2:29">
      <c r="B32" s="119" t="s">
        <v>49</v>
      </c>
      <c r="D32" s="120">
        <v>49128297</v>
      </c>
      <c r="E32" s="121">
        <v>25037928</v>
      </c>
      <c r="F32" s="122">
        <v>50.964371917878623</v>
      </c>
      <c r="G32" s="121">
        <v>24090369</v>
      </c>
      <c r="H32" s="123">
        <v>49.035628082121391</v>
      </c>
      <c r="J32" s="120">
        <v>38949672</v>
      </c>
      <c r="K32" s="122">
        <v>79.281543180705</v>
      </c>
      <c r="L32" s="121">
        <v>19302268</v>
      </c>
      <c r="M32" s="122">
        <v>49.556946204835818</v>
      </c>
      <c r="N32" s="121">
        <v>19647404</v>
      </c>
      <c r="O32" s="123">
        <v>50.443053795164182</v>
      </c>
      <c r="Q32" s="120">
        <v>7147622</v>
      </c>
      <c r="R32" s="122">
        <v>14.54889022511812</v>
      </c>
      <c r="S32" s="121">
        <v>3842903</v>
      </c>
      <c r="T32" s="122">
        <v>53.764776592830458</v>
      </c>
      <c r="U32" s="121">
        <v>3304719</v>
      </c>
      <c r="V32" s="123">
        <v>46.235223407169542</v>
      </c>
      <c r="X32" s="120">
        <v>3031003</v>
      </c>
      <c r="Y32" s="122">
        <v>6.1695665941768754</v>
      </c>
      <c r="Z32" s="121">
        <v>1892757</v>
      </c>
      <c r="AA32" s="122">
        <v>62.446556469921013</v>
      </c>
      <c r="AB32" s="121">
        <v>1138246</v>
      </c>
      <c r="AC32" s="123">
        <v>37.553443530078987</v>
      </c>
    </row>
    <row r="34" spans="2:15">
      <c r="B34" s="221" t="s">
        <v>125</v>
      </c>
      <c r="C34" s="202"/>
      <c r="D34" s="202"/>
      <c r="E34" s="202"/>
      <c r="F34" s="202"/>
      <c r="G34" s="202"/>
      <c r="H34" s="202"/>
      <c r="I34" s="202"/>
      <c r="J34" s="202"/>
      <c r="K34" s="202"/>
      <c r="L34" s="202"/>
      <c r="M34" s="202"/>
      <c r="N34" s="202"/>
      <c r="O34" s="202"/>
    </row>
  </sheetData>
  <mergeCells count="26">
    <mergeCell ref="B34:O34"/>
    <mergeCell ref="J8:O8"/>
    <mergeCell ref="S9:T9"/>
    <mergeCell ref="Q7:V7"/>
    <mergeCell ref="L9:M9"/>
    <mergeCell ref="N9:O9"/>
    <mergeCell ref="R9:R10"/>
    <mergeCell ref="K9:K10"/>
    <mergeCell ref="B7:B10"/>
    <mergeCell ref="Q9:Q10"/>
    <mergeCell ref="E9:F9"/>
    <mergeCell ref="D9:D10"/>
    <mergeCell ref="U9:V9"/>
    <mergeCell ref="D7:H8"/>
    <mergeCell ref="J9:J10"/>
    <mergeCell ref="J7:O7"/>
    <mergeCell ref="A4:AC4"/>
    <mergeCell ref="G9:H9"/>
    <mergeCell ref="Q8:V8"/>
    <mergeCell ref="Z9:AA9"/>
    <mergeCell ref="X7:AC7"/>
    <mergeCell ref="B5:AC5"/>
    <mergeCell ref="AB9:AC9"/>
    <mergeCell ref="X9:X10"/>
    <mergeCell ref="X8:AC8"/>
    <mergeCell ref="Y9:Y10"/>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3:M30"/>
  <sheetViews>
    <sheetView showGridLines="0" workbookViewId="0"/>
  </sheetViews>
  <sheetFormatPr baseColWidth="10" defaultColWidth="8.7265625" defaultRowHeight="14.5"/>
  <cols>
    <col min="1" max="1" width="0.36328125" customWidth="1"/>
    <col min="2" max="2" width="33.1796875" customWidth="1"/>
    <col min="3" max="3" width="0.36328125" customWidth="1"/>
    <col min="4" max="5" width="15" customWidth="1"/>
  </cols>
  <sheetData>
    <row r="3" spans="1:13" ht="55" customHeight="1"/>
    <row r="4" spans="1:13" ht="26" customHeight="1">
      <c r="A4" s="201" t="s">
        <v>126</v>
      </c>
      <c r="B4" s="202"/>
      <c r="C4" s="202"/>
      <c r="D4" s="202"/>
      <c r="E4" s="202"/>
      <c r="F4" s="202"/>
      <c r="G4" s="202"/>
      <c r="H4" s="202"/>
      <c r="I4" s="202"/>
      <c r="J4" s="202"/>
      <c r="K4" s="202"/>
      <c r="L4" s="202"/>
      <c r="M4" s="202"/>
    </row>
    <row r="5" spans="1:13" ht="18" customHeight="1">
      <c r="B5" s="203" t="s">
        <v>113</v>
      </c>
      <c r="C5" s="202"/>
      <c r="D5" s="202"/>
      <c r="E5" s="202"/>
      <c r="F5" s="202"/>
      <c r="G5" s="202"/>
      <c r="H5" s="202"/>
      <c r="I5" s="202"/>
      <c r="J5" s="202"/>
      <c r="K5" s="202"/>
      <c r="L5" s="202"/>
      <c r="M5" s="202"/>
    </row>
    <row r="6" spans="1:13" ht="13" customHeight="1"/>
    <row r="7" spans="1:13" ht="39" customHeight="1">
      <c r="B7" s="227" t="s">
        <v>114</v>
      </c>
      <c r="D7" s="228" t="s">
        <v>127</v>
      </c>
      <c r="E7" s="229"/>
    </row>
    <row r="8" spans="1:13" ht="33" customHeight="1">
      <c r="B8" s="202"/>
      <c r="D8" s="20" t="s">
        <v>119</v>
      </c>
      <c r="E8" s="21" t="s">
        <v>128</v>
      </c>
    </row>
    <row r="9" spans="1:13" ht="6" customHeight="1"/>
    <row r="10" spans="1:13">
      <c r="B10" s="107" t="s">
        <v>88</v>
      </c>
      <c r="D10" s="40">
        <v>472594</v>
      </c>
      <c r="E10" s="124">
        <f t="shared" ref="E10:E28" si="0">D10/2410165*100</f>
        <v>19.608367062006131</v>
      </c>
    </row>
    <row r="11" spans="1:13">
      <c r="B11" s="111" t="s">
        <v>89</v>
      </c>
      <c r="D11" s="42">
        <v>63480</v>
      </c>
      <c r="E11" s="125">
        <f t="shared" si="0"/>
        <v>2.6338445708073928</v>
      </c>
    </row>
    <row r="12" spans="1:13">
      <c r="B12" s="111" t="s">
        <v>90</v>
      </c>
      <c r="D12" s="42">
        <v>50253</v>
      </c>
      <c r="E12" s="125">
        <f t="shared" si="0"/>
        <v>2.0850439700186501</v>
      </c>
    </row>
    <row r="13" spans="1:13">
      <c r="B13" s="111" t="s">
        <v>91</v>
      </c>
      <c r="D13" s="42">
        <v>51246</v>
      </c>
      <c r="E13" s="125">
        <f t="shared" si="0"/>
        <v>2.1262444687396922</v>
      </c>
    </row>
    <row r="14" spans="1:13">
      <c r="B14" s="111" t="s">
        <v>92</v>
      </c>
      <c r="D14" s="42">
        <v>90663</v>
      </c>
      <c r="E14" s="125">
        <f t="shared" si="0"/>
        <v>3.7616926641951896</v>
      </c>
    </row>
    <row r="15" spans="1:13">
      <c r="B15" s="111" t="s">
        <v>93</v>
      </c>
      <c r="D15" s="42">
        <v>26138</v>
      </c>
      <c r="E15" s="125">
        <f t="shared" si="0"/>
        <v>1.0844900660328234</v>
      </c>
    </row>
    <row r="16" spans="1:13">
      <c r="B16" s="111" t="s">
        <v>94</v>
      </c>
      <c r="D16" s="42">
        <v>162169</v>
      </c>
      <c r="E16" s="125">
        <f t="shared" si="0"/>
        <v>6.7285434814628866</v>
      </c>
    </row>
    <row r="17" spans="2:5">
      <c r="B17" s="111" t="s">
        <v>95</v>
      </c>
      <c r="D17" s="42">
        <v>105972</v>
      </c>
      <c r="E17" s="125">
        <f t="shared" si="0"/>
        <v>4.3968773922117368</v>
      </c>
    </row>
    <row r="18" spans="2:5">
      <c r="B18" s="111" t="s">
        <v>96</v>
      </c>
      <c r="D18" s="42">
        <v>435013</v>
      </c>
      <c r="E18" s="125">
        <f t="shared" si="0"/>
        <v>18.049096223702527</v>
      </c>
    </row>
    <row r="19" spans="2:5">
      <c r="B19" s="111" t="s">
        <v>97</v>
      </c>
      <c r="D19" s="42">
        <v>247169</v>
      </c>
      <c r="E19" s="125">
        <f t="shared" si="0"/>
        <v>10.255272979235862</v>
      </c>
    </row>
    <row r="20" spans="2:5">
      <c r="B20" s="111" t="s">
        <v>98</v>
      </c>
      <c r="D20" s="42">
        <v>62080</v>
      </c>
      <c r="E20" s="125">
        <f t="shared" si="0"/>
        <v>2.5757572614323085</v>
      </c>
    </row>
    <row r="21" spans="2:5">
      <c r="B21" s="111" t="s">
        <v>99</v>
      </c>
      <c r="D21" s="42">
        <v>104553</v>
      </c>
      <c r="E21" s="125">
        <f t="shared" si="0"/>
        <v>4.3380017550665615</v>
      </c>
    </row>
    <row r="22" spans="2:5">
      <c r="B22" s="111" t="s">
        <v>100</v>
      </c>
      <c r="D22" s="42">
        <v>294668</v>
      </c>
      <c r="E22" s="125">
        <f t="shared" si="0"/>
        <v>12.226050913526668</v>
      </c>
    </row>
    <row r="23" spans="2:5">
      <c r="B23" s="111" t="s">
        <v>101</v>
      </c>
      <c r="D23" s="42">
        <v>76372</v>
      </c>
      <c r="E23" s="125">
        <f t="shared" si="0"/>
        <v>3.1687457082813832</v>
      </c>
    </row>
    <row r="24" spans="2:5">
      <c r="B24" s="111" t="s">
        <v>102</v>
      </c>
      <c r="D24" s="42">
        <v>24308</v>
      </c>
      <c r="E24" s="125">
        <f t="shared" si="0"/>
        <v>1.0085616544925349</v>
      </c>
    </row>
    <row r="25" spans="2:5">
      <c r="B25" s="111" t="s">
        <v>103</v>
      </c>
      <c r="D25" s="42">
        <v>122154</v>
      </c>
      <c r="E25" s="125">
        <f t="shared" si="0"/>
        <v>5.0682837067171747</v>
      </c>
    </row>
    <row r="26" spans="2:5">
      <c r="B26" s="111" t="s">
        <v>104</v>
      </c>
      <c r="D26" s="42">
        <v>15377</v>
      </c>
      <c r="E26" s="125">
        <f t="shared" si="0"/>
        <v>0.63800611161476495</v>
      </c>
    </row>
    <row r="27" spans="2:5">
      <c r="B27" s="111" t="s">
        <v>105</v>
      </c>
      <c r="D27" s="42">
        <v>2541</v>
      </c>
      <c r="E27" s="125">
        <f t="shared" si="0"/>
        <v>0.10542846651577797</v>
      </c>
    </row>
    <row r="28" spans="2:5">
      <c r="B28" s="115" t="s">
        <v>106</v>
      </c>
      <c r="D28" s="44">
        <v>3415</v>
      </c>
      <c r="E28" s="126">
        <f t="shared" si="0"/>
        <v>0.14169154393993771</v>
      </c>
    </row>
    <row r="29" spans="2:5" ht="8" customHeight="1"/>
    <row r="30" spans="2:5">
      <c r="B30" s="119" t="s">
        <v>49</v>
      </c>
      <c r="D30" s="120">
        <v>2410165</v>
      </c>
      <c r="E30" s="123">
        <v>100</v>
      </c>
    </row>
  </sheetData>
  <mergeCells count="4">
    <mergeCell ref="A4:M4"/>
    <mergeCell ref="B5:M5"/>
    <mergeCell ref="B7:B8"/>
    <mergeCell ref="D7:E7"/>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129</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131</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472594</v>
      </c>
      <c r="K10" s="127">
        <v>5.4466939266056169</v>
      </c>
      <c r="L10" s="124">
        <v>43.09739807326833</v>
      </c>
    </row>
    <row r="11" spans="1:21">
      <c r="B11" s="111" t="s">
        <v>89</v>
      </c>
      <c r="D11" s="42">
        <v>1364621</v>
      </c>
      <c r="E11" s="125">
        <v>2.777668031114533</v>
      </c>
      <c r="G11" s="42">
        <v>191202</v>
      </c>
      <c r="H11" s="125">
        <v>2.823031443398516</v>
      </c>
      <c r="J11" s="42">
        <v>63480</v>
      </c>
      <c r="K11" s="128">
        <v>4.6518410606314866</v>
      </c>
      <c r="L11" s="125">
        <v>33.200489534628304</v>
      </c>
    </row>
    <row r="12" spans="1:21">
      <c r="B12" s="111" t="s">
        <v>90</v>
      </c>
      <c r="D12" s="42">
        <v>1015128</v>
      </c>
      <c r="E12" s="125">
        <v>2.066279643277682</v>
      </c>
      <c r="G12" s="42">
        <v>191994</v>
      </c>
      <c r="H12" s="125">
        <v>2.834725049653533</v>
      </c>
      <c r="J12" s="42">
        <v>50253</v>
      </c>
      <c r="K12" s="128">
        <v>4.9504101945764472</v>
      </c>
      <c r="L12" s="125">
        <v>26.174255445482672</v>
      </c>
    </row>
    <row r="13" spans="1:21">
      <c r="B13" s="111" t="s">
        <v>91</v>
      </c>
      <c r="D13" s="42">
        <v>1249844</v>
      </c>
      <c r="E13" s="125">
        <v>2.5440409627876979</v>
      </c>
      <c r="G13" s="42">
        <v>127828</v>
      </c>
      <c r="H13" s="125">
        <v>1.88733623783614</v>
      </c>
      <c r="J13" s="42">
        <v>51246</v>
      </c>
      <c r="K13" s="128">
        <v>4.1001917039246498</v>
      </c>
      <c r="L13" s="125">
        <v>40.089808179741517</v>
      </c>
    </row>
    <row r="14" spans="1:21">
      <c r="B14" s="111" t="s">
        <v>92</v>
      </c>
      <c r="D14" s="42">
        <v>2258866</v>
      </c>
      <c r="E14" s="125">
        <v>4.597891923670792</v>
      </c>
      <c r="G14" s="42">
        <v>270684</v>
      </c>
      <c r="H14" s="125">
        <v>3.9965557014303399</v>
      </c>
      <c r="J14" s="42">
        <v>90663</v>
      </c>
      <c r="K14" s="128">
        <v>4.0136510974975943</v>
      </c>
      <c r="L14" s="125">
        <v>33.494037327658823</v>
      </c>
    </row>
    <row r="15" spans="1:21">
      <c r="B15" s="111" t="s">
        <v>93</v>
      </c>
      <c r="D15" s="42">
        <v>593623</v>
      </c>
      <c r="E15" s="125">
        <v>1.208311780072491</v>
      </c>
      <c r="G15" s="42">
        <v>104312</v>
      </c>
      <c r="H15" s="125">
        <v>1.5401306258500751</v>
      </c>
      <c r="J15" s="42">
        <v>26138</v>
      </c>
      <c r="K15" s="128">
        <v>4.4031312802906886</v>
      </c>
      <c r="L15" s="125">
        <v>25.057519748446961</v>
      </c>
    </row>
    <row r="16" spans="1:21">
      <c r="B16" s="111" t="s">
        <v>94</v>
      </c>
      <c r="D16" s="42">
        <v>2401221</v>
      </c>
      <c r="E16" s="125">
        <v>4.8876536469399703</v>
      </c>
      <c r="G16" s="42">
        <v>428661</v>
      </c>
      <c r="H16" s="125">
        <v>6.3290315036383067</v>
      </c>
      <c r="J16" s="42">
        <v>162169</v>
      </c>
      <c r="K16" s="128">
        <v>6.7536057697313163</v>
      </c>
      <c r="L16" s="125">
        <v>37.831526544285573</v>
      </c>
    </row>
    <row r="17" spans="2:12">
      <c r="B17" s="111" t="s">
        <v>95</v>
      </c>
      <c r="D17" s="42">
        <v>2126378</v>
      </c>
      <c r="E17" s="125">
        <v>4.328214348647176</v>
      </c>
      <c r="G17" s="42">
        <v>300904</v>
      </c>
      <c r="H17" s="125">
        <v>4.4427435562618971</v>
      </c>
      <c r="J17" s="42">
        <v>105972</v>
      </c>
      <c r="K17" s="128">
        <v>4.9836858733489544</v>
      </c>
      <c r="L17" s="125">
        <v>35.217876797915608</v>
      </c>
    </row>
    <row r="18" spans="2:12">
      <c r="B18" s="111" t="s">
        <v>96</v>
      </c>
      <c r="D18" s="42">
        <v>8124126</v>
      </c>
      <c r="E18" s="125">
        <v>16.5365512262719</v>
      </c>
      <c r="G18" s="42">
        <v>1133130</v>
      </c>
      <c r="H18" s="125">
        <v>16.730272797659861</v>
      </c>
      <c r="J18" s="42">
        <v>435013</v>
      </c>
      <c r="K18" s="128">
        <v>5.3545821421282733</v>
      </c>
      <c r="L18" s="125">
        <v>38.390387687202697</v>
      </c>
    </row>
    <row r="19" spans="2:12">
      <c r="B19" s="111" t="s">
        <v>97</v>
      </c>
      <c r="D19" s="42">
        <v>5425182</v>
      </c>
      <c r="E19" s="125">
        <v>11.042886343078409</v>
      </c>
      <c r="G19" s="42">
        <v>691918</v>
      </c>
      <c r="H19" s="125">
        <v>10.215930117119139</v>
      </c>
      <c r="J19" s="42">
        <v>247169</v>
      </c>
      <c r="K19" s="128">
        <v>4.5559577540440124</v>
      </c>
      <c r="L19" s="125">
        <v>35.722296572715273</v>
      </c>
    </row>
    <row r="20" spans="2:12">
      <c r="B20" s="111" t="s">
        <v>98</v>
      </c>
      <c r="D20" s="42">
        <v>1053345</v>
      </c>
      <c r="E20" s="125">
        <v>2.1440698422744031</v>
      </c>
      <c r="G20" s="42">
        <v>157166</v>
      </c>
      <c r="H20" s="125">
        <v>2.3205016675200638</v>
      </c>
      <c r="J20" s="42">
        <v>62080</v>
      </c>
      <c r="K20" s="128">
        <v>5.8936056087986373</v>
      </c>
      <c r="L20" s="125">
        <v>39.499637326139243</v>
      </c>
    </row>
    <row r="21" spans="2:12">
      <c r="B21" s="111" t="s">
        <v>99</v>
      </c>
      <c r="D21" s="42">
        <v>2714741</v>
      </c>
      <c r="E21" s="125">
        <v>5.5258194681570174</v>
      </c>
      <c r="G21" s="42">
        <v>492391</v>
      </c>
      <c r="H21" s="125">
        <v>7.2699829261536948</v>
      </c>
      <c r="J21" s="42">
        <v>104553</v>
      </c>
      <c r="K21" s="128">
        <v>3.8513066255675961</v>
      </c>
      <c r="L21" s="125">
        <v>21.233734978909041</v>
      </c>
    </row>
    <row r="22" spans="2:12">
      <c r="B22" s="111" t="s">
        <v>100</v>
      </c>
      <c r="D22" s="42">
        <v>7113886</v>
      </c>
      <c r="E22" s="125">
        <v>14.48022104246764</v>
      </c>
      <c r="G22" s="42">
        <v>881049</v>
      </c>
      <c r="H22" s="125">
        <v>13.00838396133314</v>
      </c>
      <c r="J22" s="42">
        <v>294668</v>
      </c>
      <c r="K22" s="128">
        <v>4.1421524044664197</v>
      </c>
      <c r="L22" s="125">
        <v>33.44513188256272</v>
      </c>
    </row>
    <row r="23" spans="2:12">
      <c r="B23" s="111" t="s">
        <v>101</v>
      </c>
      <c r="D23" s="42">
        <v>1586989</v>
      </c>
      <c r="E23" s="125">
        <v>3.2302951596307108</v>
      </c>
      <c r="G23" s="42">
        <v>204667</v>
      </c>
      <c r="H23" s="125">
        <v>3.0218375143881562</v>
      </c>
      <c r="J23" s="42">
        <v>76372</v>
      </c>
      <c r="K23" s="128">
        <v>4.8123837027225784</v>
      </c>
      <c r="L23" s="125">
        <v>37.31524867223343</v>
      </c>
    </row>
    <row r="24" spans="2:12">
      <c r="B24" s="111" t="s">
        <v>102</v>
      </c>
      <c r="D24" s="42">
        <v>683854</v>
      </c>
      <c r="E24" s="125">
        <v>1.3919757894314959</v>
      </c>
      <c r="G24" s="42">
        <v>86335</v>
      </c>
      <c r="H24" s="125">
        <v>1.274706434377312</v>
      </c>
      <c r="J24" s="42">
        <v>24308</v>
      </c>
      <c r="K24" s="128">
        <v>3.5545598914388159</v>
      </c>
      <c r="L24" s="125">
        <v>28.155441014652229</v>
      </c>
    </row>
    <row r="25" spans="2:12">
      <c r="B25" s="111" t="s">
        <v>103</v>
      </c>
      <c r="D25" s="42">
        <v>2242343</v>
      </c>
      <c r="E25" s="125">
        <v>4.5642595752912012</v>
      </c>
      <c r="G25" s="42">
        <v>346850</v>
      </c>
      <c r="H25" s="125">
        <v>5.1211203655964654</v>
      </c>
      <c r="J25" s="42">
        <v>122154</v>
      </c>
      <c r="K25" s="128">
        <v>5.4476054733820822</v>
      </c>
      <c r="L25" s="125">
        <v>35.218105809427698</v>
      </c>
    </row>
    <row r="26" spans="2:12">
      <c r="B26" s="111" t="s">
        <v>104</v>
      </c>
      <c r="D26" s="42">
        <v>326803</v>
      </c>
      <c r="E26" s="125">
        <v>0.66520319236793413</v>
      </c>
      <c r="G26" s="42">
        <v>45193</v>
      </c>
      <c r="H26" s="125">
        <v>0.66725902459968589</v>
      </c>
      <c r="J26" s="42">
        <v>15377</v>
      </c>
      <c r="K26" s="128">
        <v>4.705281163269615</v>
      </c>
      <c r="L26" s="125">
        <v>34.025180890845931</v>
      </c>
    </row>
    <row r="27" spans="2:12">
      <c r="B27" s="111" t="s">
        <v>105</v>
      </c>
      <c r="D27" s="42">
        <v>83567</v>
      </c>
      <c r="E27" s="125">
        <v>0.17009952533058489</v>
      </c>
      <c r="G27" s="42">
        <v>10381</v>
      </c>
      <c r="H27" s="125">
        <v>0.15327187693601529</v>
      </c>
      <c r="J27" s="42">
        <v>2541</v>
      </c>
      <c r="K27" s="128">
        <v>3.0406739502435172</v>
      </c>
      <c r="L27" s="125">
        <v>24.47741065407957</v>
      </c>
    </row>
    <row r="28" spans="2:12">
      <c r="B28" s="115" t="s">
        <v>106</v>
      </c>
      <c r="D28" s="44">
        <v>87067</v>
      </c>
      <c r="E28" s="126">
        <v>0.1772237291270243</v>
      </c>
      <c r="G28" s="44">
        <v>11695</v>
      </c>
      <c r="H28" s="126">
        <v>0.17267263276820141</v>
      </c>
      <c r="J28" s="44">
        <v>3415</v>
      </c>
      <c r="K28" s="129">
        <v>3.922266760081317</v>
      </c>
      <c r="L28" s="126">
        <v>29.20051303976058</v>
      </c>
    </row>
    <row r="29" spans="2:12" ht="8" customHeight="1"/>
    <row r="30" spans="2:12">
      <c r="B30" s="119" t="s">
        <v>49</v>
      </c>
      <c r="D30" s="120">
        <v>49128297</v>
      </c>
      <c r="E30" s="123">
        <v>100</v>
      </c>
      <c r="G30" s="120">
        <v>6772932</v>
      </c>
      <c r="H30" s="123">
        <v>100</v>
      </c>
      <c r="J30" s="120">
        <v>2410165</v>
      </c>
      <c r="K30" s="122">
        <v>4.9058590408700713</v>
      </c>
      <c r="L30" s="123">
        <v>35.585253181340079</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137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60</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138</v>
      </c>
      <c r="K8" s="202"/>
      <c r="L8" s="202"/>
      <c r="M8" s="202"/>
      <c r="N8" s="202"/>
      <c r="O8" s="213"/>
      <c r="Q8" s="212" t="s">
        <v>139</v>
      </c>
      <c r="R8" s="202"/>
      <c r="S8" s="202"/>
      <c r="T8" s="202"/>
      <c r="U8" s="202"/>
      <c r="V8" s="213"/>
      <c r="X8" s="212" t="s">
        <v>140</v>
      </c>
      <c r="Y8" s="202"/>
      <c r="Z8" s="202"/>
      <c r="AA8" s="202"/>
      <c r="AB8" s="202"/>
      <c r="AC8" s="213"/>
    </row>
    <row r="9" spans="1:29" ht="22" customHeight="1">
      <c r="B9" s="223"/>
      <c r="D9" s="217" t="s">
        <v>119</v>
      </c>
      <c r="E9" s="219" t="s">
        <v>120</v>
      </c>
      <c r="F9" s="211"/>
      <c r="G9" s="219" t="s">
        <v>121</v>
      </c>
      <c r="H9" s="211"/>
      <c r="J9" s="217" t="s">
        <v>119</v>
      </c>
      <c r="K9" s="233" t="s">
        <v>141</v>
      </c>
      <c r="L9" s="219" t="s">
        <v>120</v>
      </c>
      <c r="M9" s="211"/>
      <c r="N9" s="219" t="s">
        <v>121</v>
      </c>
      <c r="O9" s="211"/>
      <c r="Q9" s="217" t="s">
        <v>119</v>
      </c>
      <c r="R9" s="233" t="s">
        <v>141</v>
      </c>
      <c r="S9" s="219" t="s">
        <v>120</v>
      </c>
      <c r="T9" s="211"/>
      <c r="U9" s="219" t="s">
        <v>121</v>
      </c>
      <c r="V9" s="211"/>
      <c r="X9" s="217" t="s">
        <v>119</v>
      </c>
      <c r="Y9" s="233" t="s">
        <v>141</v>
      </c>
      <c r="Z9" s="219" t="s">
        <v>120</v>
      </c>
      <c r="AA9" s="211"/>
      <c r="AB9" s="219" t="s">
        <v>121</v>
      </c>
      <c r="AC9" s="211"/>
    </row>
    <row r="10" spans="1:29" ht="37" customHeight="1">
      <c r="B10" s="224"/>
      <c r="D10" s="218"/>
      <c r="E10" s="13" t="s">
        <v>119</v>
      </c>
      <c r="F10" s="25" t="s">
        <v>141</v>
      </c>
      <c r="G10" s="13" t="s">
        <v>119</v>
      </c>
      <c r="H10" s="26" t="s">
        <v>141</v>
      </c>
      <c r="J10" s="218"/>
      <c r="K10" s="220"/>
      <c r="L10" s="13" t="s">
        <v>119</v>
      </c>
      <c r="M10" s="25" t="s">
        <v>142</v>
      </c>
      <c r="N10" s="13" t="s">
        <v>119</v>
      </c>
      <c r="O10" s="26" t="s">
        <v>142</v>
      </c>
      <c r="Q10" s="218"/>
      <c r="R10" s="220"/>
      <c r="S10" s="13" t="s">
        <v>119</v>
      </c>
      <c r="T10" s="25" t="s">
        <v>142</v>
      </c>
      <c r="U10" s="13" t="s">
        <v>119</v>
      </c>
      <c r="V10" s="26" t="s">
        <v>142</v>
      </c>
      <c r="X10" s="218"/>
      <c r="Y10" s="220"/>
      <c r="Z10" s="13" t="s">
        <v>119</v>
      </c>
      <c r="AA10" s="25" t="s">
        <v>142</v>
      </c>
      <c r="AB10" s="13" t="s">
        <v>119</v>
      </c>
      <c r="AC10" s="26" t="s">
        <v>142</v>
      </c>
    </row>
    <row r="11" spans="1:29" ht="4.5" customHeight="1"/>
    <row r="12" spans="1:29">
      <c r="B12" s="107" t="s">
        <v>88</v>
      </c>
      <c r="D12" s="40">
        <v>472594</v>
      </c>
      <c r="E12" s="108">
        <v>290751</v>
      </c>
      <c r="F12" s="109">
        <v>61.522363804872683</v>
      </c>
      <c r="G12" s="108">
        <v>181843</v>
      </c>
      <c r="H12" s="110">
        <v>38.477636195127317</v>
      </c>
      <c r="J12" s="40">
        <v>131409</v>
      </c>
      <c r="K12" s="109">
        <v>27.805896816294741</v>
      </c>
      <c r="L12" s="108">
        <v>54928</v>
      </c>
      <c r="M12" s="109">
        <v>41.799267934464147</v>
      </c>
      <c r="N12" s="108">
        <v>76481</v>
      </c>
      <c r="O12" s="110">
        <v>58.200732065535853</v>
      </c>
      <c r="Q12" s="40">
        <v>115905</v>
      </c>
      <c r="R12" s="109">
        <v>24.525279626910201</v>
      </c>
      <c r="S12" s="108">
        <v>75654</v>
      </c>
      <c r="T12" s="109">
        <v>65.272421379578105</v>
      </c>
      <c r="U12" s="108">
        <v>40251</v>
      </c>
      <c r="V12" s="110">
        <v>34.727578620421887</v>
      </c>
      <c r="X12" s="40">
        <v>225280</v>
      </c>
      <c r="Y12" s="109">
        <v>47.668823556795047</v>
      </c>
      <c r="Z12" s="108">
        <v>160169</v>
      </c>
      <c r="AA12" s="109">
        <v>71.097745028409093</v>
      </c>
      <c r="AB12" s="108">
        <v>65111</v>
      </c>
      <c r="AC12" s="110">
        <v>28.90225497159091</v>
      </c>
    </row>
    <row r="13" spans="1:29">
      <c r="B13" s="111" t="s">
        <v>89</v>
      </c>
      <c r="D13" s="42">
        <v>63480</v>
      </c>
      <c r="E13" s="112">
        <v>40375</v>
      </c>
      <c r="F13" s="113">
        <v>63.602709514807813</v>
      </c>
      <c r="G13" s="112">
        <v>23105</v>
      </c>
      <c r="H13" s="114">
        <v>36.397290485192187</v>
      </c>
      <c r="J13" s="42">
        <v>12096</v>
      </c>
      <c r="K13" s="113">
        <v>19.054820415879021</v>
      </c>
      <c r="L13" s="112">
        <v>5152</v>
      </c>
      <c r="M13" s="113">
        <v>42.592592592592602</v>
      </c>
      <c r="N13" s="112">
        <v>6944</v>
      </c>
      <c r="O13" s="114">
        <v>57.407407407407398</v>
      </c>
      <c r="Q13" s="42">
        <v>12821</v>
      </c>
      <c r="R13" s="113">
        <v>20.19691241335854</v>
      </c>
      <c r="S13" s="112">
        <v>7682</v>
      </c>
      <c r="T13" s="113">
        <v>59.917323141720622</v>
      </c>
      <c r="U13" s="112">
        <v>5139</v>
      </c>
      <c r="V13" s="114">
        <v>40.082676858279378</v>
      </c>
      <c r="X13" s="42">
        <v>38563</v>
      </c>
      <c r="Y13" s="113">
        <v>60.748267170762453</v>
      </c>
      <c r="Z13" s="112">
        <v>27541</v>
      </c>
      <c r="AA13" s="113">
        <v>71.418198791587798</v>
      </c>
      <c r="AB13" s="112">
        <v>11022</v>
      </c>
      <c r="AC13" s="114">
        <v>28.581801208412209</v>
      </c>
    </row>
    <row r="14" spans="1:29">
      <c r="B14" s="111" t="s">
        <v>90</v>
      </c>
      <c r="D14" s="42">
        <v>50253</v>
      </c>
      <c r="E14" s="112">
        <v>32377</v>
      </c>
      <c r="F14" s="113">
        <v>64.427994348596101</v>
      </c>
      <c r="G14" s="112">
        <v>17876</v>
      </c>
      <c r="H14" s="114">
        <v>35.572005651403899</v>
      </c>
      <c r="J14" s="42">
        <v>10837</v>
      </c>
      <c r="K14" s="113">
        <v>21.56488169860506</v>
      </c>
      <c r="L14" s="112">
        <v>4566</v>
      </c>
      <c r="M14" s="113">
        <v>42.133431761557617</v>
      </c>
      <c r="N14" s="112">
        <v>6271</v>
      </c>
      <c r="O14" s="114">
        <v>57.866568238442383</v>
      </c>
      <c r="Q14" s="42">
        <v>11390</v>
      </c>
      <c r="R14" s="113">
        <v>22.665313513621079</v>
      </c>
      <c r="S14" s="112">
        <v>6853</v>
      </c>
      <c r="T14" s="113">
        <v>60.166812993854258</v>
      </c>
      <c r="U14" s="112">
        <v>4537</v>
      </c>
      <c r="V14" s="114">
        <v>39.833187006145742</v>
      </c>
      <c r="X14" s="42">
        <v>28026</v>
      </c>
      <c r="Y14" s="113">
        <v>55.769804787773872</v>
      </c>
      <c r="Z14" s="112">
        <v>20958</v>
      </c>
      <c r="AA14" s="113">
        <v>74.780560907728528</v>
      </c>
      <c r="AB14" s="112">
        <v>7068</v>
      </c>
      <c r="AC14" s="114">
        <v>25.219439092271461</v>
      </c>
    </row>
    <row r="15" spans="1:29">
      <c r="B15" s="111" t="s">
        <v>91</v>
      </c>
      <c r="D15" s="42">
        <v>51246</v>
      </c>
      <c r="E15" s="112">
        <v>30659</v>
      </c>
      <c r="F15" s="113">
        <v>59.827108457245451</v>
      </c>
      <c r="G15" s="112">
        <v>20587</v>
      </c>
      <c r="H15" s="114">
        <v>40.172891542754563</v>
      </c>
      <c r="J15" s="42">
        <v>15175</v>
      </c>
      <c r="K15" s="113">
        <v>29.61206728330016</v>
      </c>
      <c r="L15" s="112">
        <v>6588</v>
      </c>
      <c r="M15" s="113">
        <v>43.413509060955519</v>
      </c>
      <c r="N15" s="112">
        <v>8587</v>
      </c>
      <c r="O15" s="114">
        <v>56.586490939044467</v>
      </c>
      <c r="Q15" s="42">
        <v>12023</v>
      </c>
      <c r="R15" s="113">
        <v>23.461343324357021</v>
      </c>
      <c r="S15" s="112">
        <v>7114</v>
      </c>
      <c r="T15" s="113">
        <v>59.169924311735841</v>
      </c>
      <c r="U15" s="112">
        <v>4909</v>
      </c>
      <c r="V15" s="114">
        <v>40.830075688264159</v>
      </c>
      <c r="X15" s="42">
        <v>24048</v>
      </c>
      <c r="Y15" s="113">
        <v>46.926589392342812</v>
      </c>
      <c r="Z15" s="112">
        <v>16957</v>
      </c>
      <c r="AA15" s="113">
        <v>70.513140385894886</v>
      </c>
      <c r="AB15" s="112">
        <v>7091</v>
      </c>
      <c r="AC15" s="114">
        <v>29.486859614105121</v>
      </c>
    </row>
    <row r="16" spans="1:29">
      <c r="B16" s="111" t="s">
        <v>92</v>
      </c>
      <c r="D16" s="42">
        <v>90663</v>
      </c>
      <c r="E16" s="112">
        <v>53014</v>
      </c>
      <c r="F16" s="113">
        <v>58.473688274158143</v>
      </c>
      <c r="G16" s="112">
        <v>37649</v>
      </c>
      <c r="H16" s="114">
        <v>41.52631172584185</v>
      </c>
      <c r="J16" s="42">
        <v>31052</v>
      </c>
      <c r="K16" s="113">
        <v>34.249914518601862</v>
      </c>
      <c r="L16" s="112">
        <v>13149</v>
      </c>
      <c r="M16" s="113">
        <v>42.345098544377173</v>
      </c>
      <c r="N16" s="112">
        <v>17903</v>
      </c>
      <c r="O16" s="114">
        <v>57.654901455622827</v>
      </c>
      <c r="Q16" s="42">
        <v>22290</v>
      </c>
      <c r="R16" s="113">
        <v>24.585553092220639</v>
      </c>
      <c r="S16" s="112">
        <v>13495</v>
      </c>
      <c r="T16" s="113">
        <v>60.54284432480933</v>
      </c>
      <c r="U16" s="112">
        <v>8795</v>
      </c>
      <c r="V16" s="114">
        <v>39.45715567519067</v>
      </c>
      <c r="X16" s="42">
        <v>37321</v>
      </c>
      <c r="Y16" s="113">
        <v>41.164532389177502</v>
      </c>
      <c r="Z16" s="112">
        <v>26370</v>
      </c>
      <c r="AA16" s="113">
        <v>70.657270705500935</v>
      </c>
      <c r="AB16" s="112">
        <v>10951</v>
      </c>
      <c r="AC16" s="114">
        <v>29.34272929449908</v>
      </c>
    </row>
    <row r="17" spans="2:29">
      <c r="B17" s="111" t="s">
        <v>93</v>
      </c>
      <c r="D17" s="42">
        <v>26138</v>
      </c>
      <c r="E17" s="112">
        <v>16070</v>
      </c>
      <c r="F17" s="113">
        <v>61.481368123039253</v>
      </c>
      <c r="G17" s="112">
        <v>10068</v>
      </c>
      <c r="H17" s="114">
        <v>38.518631876960747</v>
      </c>
      <c r="J17" s="42">
        <v>7220</v>
      </c>
      <c r="K17" s="113">
        <v>27.622618409977811</v>
      </c>
      <c r="L17" s="112">
        <v>3062</v>
      </c>
      <c r="M17" s="113">
        <v>42.409972299168977</v>
      </c>
      <c r="N17" s="112">
        <v>4158</v>
      </c>
      <c r="O17" s="114">
        <v>57.590027700831023</v>
      </c>
      <c r="Q17" s="42">
        <v>5522</v>
      </c>
      <c r="R17" s="113">
        <v>21.12632948198026</v>
      </c>
      <c r="S17" s="112">
        <v>3095</v>
      </c>
      <c r="T17" s="113">
        <v>56.048533140166597</v>
      </c>
      <c r="U17" s="112">
        <v>2427</v>
      </c>
      <c r="V17" s="114">
        <v>43.951466859833403</v>
      </c>
      <c r="X17" s="42">
        <v>13396</v>
      </c>
      <c r="Y17" s="113">
        <v>51.251052108041932</v>
      </c>
      <c r="Z17" s="112">
        <v>9913</v>
      </c>
      <c r="AA17" s="113">
        <v>73.999701403404003</v>
      </c>
      <c r="AB17" s="112">
        <v>3483</v>
      </c>
      <c r="AC17" s="114">
        <v>26.000298596596</v>
      </c>
    </row>
    <row r="18" spans="2:29">
      <c r="B18" s="111" t="s">
        <v>94</v>
      </c>
      <c r="D18" s="42">
        <v>162169</v>
      </c>
      <c r="E18" s="112">
        <v>100973</v>
      </c>
      <c r="F18" s="113">
        <v>62.264057865560012</v>
      </c>
      <c r="G18" s="112">
        <v>61196</v>
      </c>
      <c r="H18" s="114">
        <v>37.735942134439988</v>
      </c>
      <c r="J18" s="42">
        <v>33843</v>
      </c>
      <c r="K18" s="113">
        <v>20.86897002509728</v>
      </c>
      <c r="L18" s="112">
        <v>14386</v>
      </c>
      <c r="M18" s="113">
        <v>42.508051886653078</v>
      </c>
      <c r="N18" s="112">
        <v>19457</v>
      </c>
      <c r="O18" s="114">
        <v>57.491948113346922</v>
      </c>
      <c r="Q18" s="42">
        <v>29449</v>
      </c>
      <c r="R18" s="113">
        <v>18.159450943151899</v>
      </c>
      <c r="S18" s="112">
        <v>16748</v>
      </c>
      <c r="T18" s="113">
        <v>56.87120105945872</v>
      </c>
      <c r="U18" s="112">
        <v>12701</v>
      </c>
      <c r="V18" s="114">
        <v>43.128798940541273</v>
      </c>
      <c r="X18" s="42">
        <v>98877</v>
      </c>
      <c r="Y18" s="113">
        <v>60.971579031750842</v>
      </c>
      <c r="Z18" s="112">
        <v>69839</v>
      </c>
      <c r="AA18" s="113">
        <v>70.63219960152513</v>
      </c>
      <c r="AB18" s="112">
        <v>29038</v>
      </c>
      <c r="AC18" s="114">
        <v>29.36780039847487</v>
      </c>
    </row>
    <row r="19" spans="2:29">
      <c r="B19" s="111" t="s">
        <v>95</v>
      </c>
      <c r="D19" s="42">
        <v>105972</v>
      </c>
      <c r="E19" s="112">
        <v>65319</v>
      </c>
      <c r="F19" s="113">
        <v>61.637979843732303</v>
      </c>
      <c r="G19" s="112">
        <v>40653</v>
      </c>
      <c r="H19" s="114">
        <v>38.362020156267697</v>
      </c>
      <c r="J19" s="42">
        <v>25228</v>
      </c>
      <c r="K19" s="113">
        <v>23.806288453553769</v>
      </c>
      <c r="L19" s="112">
        <v>10501</v>
      </c>
      <c r="M19" s="113">
        <v>41.624385603297917</v>
      </c>
      <c r="N19" s="112">
        <v>14727</v>
      </c>
      <c r="O19" s="114">
        <v>58.375614396702083</v>
      </c>
      <c r="Q19" s="42">
        <v>21712</v>
      </c>
      <c r="R19" s="113">
        <v>20.488430906277131</v>
      </c>
      <c r="S19" s="112">
        <v>13238</v>
      </c>
      <c r="T19" s="113">
        <v>60.97089167280766</v>
      </c>
      <c r="U19" s="112">
        <v>8474</v>
      </c>
      <c r="V19" s="114">
        <v>39.029108327192333</v>
      </c>
      <c r="X19" s="42">
        <v>59032</v>
      </c>
      <c r="Y19" s="113">
        <v>55.7052806401691</v>
      </c>
      <c r="Z19" s="112">
        <v>41580</v>
      </c>
      <c r="AA19" s="113">
        <v>70.436373492343137</v>
      </c>
      <c r="AB19" s="112">
        <v>17452</v>
      </c>
      <c r="AC19" s="114">
        <v>29.56362650765686</v>
      </c>
    </row>
    <row r="20" spans="2:29">
      <c r="B20" s="111" t="s">
        <v>96</v>
      </c>
      <c r="D20" s="42">
        <v>435013</v>
      </c>
      <c r="E20" s="112">
        <v>268122</v>
      </c>
      <c r="F20" s="113">
        <v>61.635399401856958</v>
      </c>
      <c r="G20" s="112">
        <v>166891</v>
      </c>
      <c r="H20" s="114">
        <v>38.364600598143042</v>
      </c>
      <c r="J20" s="42">
        <v>113075</v>
      </c>
      <c r="K20" s="113">
        <v>25.99347605703737</v>
      </c>
      <c r="L20" s="112">
        <v>49828</v>
      </c>
      <c r="M20" s="113">
        <v>44.066327658633647</v>
      </c>
      <c r="N20" s="112">
        <v>63247</v>
      </c>
      <c r="O20" s="114">
        <v>55.933672341366353</v>
      </c>
      <c r="Q20" s="42">
        <v>100298</v>
      </c>
      <c r="R20" s="113">
        <v>23.056322454731241</v>
      </c>
      <c r="S20" s="112">
        <v>61817</v>
      </c>
      <c r="T20" s="113">
        <v>61.633332668647427</v>
      </c>
      <c r="U20" s="112">
        <v>38481</v>
      </c>
      <c r="V20" s="114">
        <v>38.366667331352573</v>
      </c>
      <c r="X20" s="42">
        <v>221640</v>
      </c>
      <c r="Y20" s="113">
        <v>50.950201488231393</v>
      </c>
      <c r="Z20" s="112">
        <v>156477</v>
      </c>
      <c r="AA20" s="113">
        <v>70.599621007038436</v>
      </c>
      <c r="AB20" s="112">
        <v>65163</v>
      </c>
      <c r="AC20" s="114">
        <v>29.40037899296156</v>
      </c>
    </row>
    <row r="21" spans="2:29">
      <c r="B21" s="111" t="s">
        <v>97</v>
      </c>
      <c r="D21" s="42">
        <v>247169</v>
      </c>
      <c r="E21" s="112">
        <v>151348</v>
      </c>
      <c r="F21" s="113">
        <v>61.232597939061939</v>
      </c>
      <c r="G21" s="112">
        <v>95821</v>
      </c>
      <c r="H21" s="114">
        <v>38.767402060938061</v>
      </c>
      <c r="J21" s="42">
        <v>64516</v>
      </c>
      <c r="K21" s="113">
        <v>26.101978808022039</v>
      </c>
      <c r="L21" s="112">
        <v>26364</v>
      </c>
      <c r="M21" s="113">
        <v>40.864281728563448</v>
      </c>
      <c r="N21" s="112">
        <v>38152</v>
      </c>
      <c r="O21" s="114">
        <v>59.135718271436552</v>
      </c>
      <c r="Q21" s="42">
        <v>55330</v>
      </c>
      <c r="R21" s="113">
        <v>22.385493326428481</v>
      </c>
      <c r="S21" s="112">
        <v>33882</v>
      </c>
      <c r="T21" s="113">
        <v>61.23621904934032</v>
      </c>
      <c r="U21" s="112">
        <v>21448</v>
      </c>
      <c r="V21" s="114">
        <v>38.76378095065968</v>
      </c>
      <c r="X21" s="42">
        <v>127323</v>
      </c>
      <c r="Y21" s="113">
        <v>51.512527865549487</v>
      </c>
      <c r="Z21" s="112">
        <v>91102</v>
      </c>
      <c r="AA21" s="113">
        <v>71.551879864596344</v>
      </c>
      <c r="AB21" s="112">
        <v>36221</v>
      </c>
      <c r="AC21" s="114">
        <v>28.448120135403659</v>
      </c>
    </row>
    <row r="22" spans="2:29">
      <c r="B22" s="111" t="s">
        <v>98</v>
      </c>
      <c r="D22" s="42">
        <v>62080</v>
      </c>
      <c r="E22" s="112">
        <v>38776</v>
      </c>
      <c r="F22" s="113">
        <v>62.461340206185568</v>
      </c>
      <c r="G22" s="112">
        <v>23304</v>
      </c>
      <c r="H22" s="114">
        <v>37.538659793814432</v>
      </c>
      <c r="J22" s="42">
        <v>14927</v>
      </c>
      <c r="K22" s="113">
        <v>24.044780927835049</v>
      </c>
      <c r="L22" s="112">
        <v>6497</v>
      </c>
      <c r="M22" s="113">
        <v>43.525155758022379</v>
      </c>
      <c r="N22" s="112">
        <v>8430</v>
      </c>
      <c r="O22" s="114">
        <v>56.474844241977628</v>
      </c>
      <c r="Q22" s="42">
        <v>13629</v>
      </c>
      <c r="R22" s="113">
        <v>21.953930412371129</v>
      </c>
      <c r="S22" s="112">
        <v>8402</v>
      </c>
      <c r="T22" s="113">
        <v>61.647956563210798</v>
      </c>
      <c r="U22" s="112">
        <v>5227</v>
      </c>
      <c r="V22" s="114">
        <v>38.352043436789202</v>
      </c>
      <c r="X22" s="42">
        <v>33524</v>
      </c>
      <c r="Y22" s="113">
        <v>54.001288659793808</v>
      </c>
      <c r="Z22" s="112">
        <v>23877</v>
      </c>
      <c r="AA22" s="113">
        <v>71.223601002267031</v>
      </c>
      <c r="AB22" s="112">
        <v>9647</v>
      </c>
      <c r="AC22" s="114">
        <v>28.776398997732969</v>
      </c>
    </row>
    <row r="23" spans="2:29">
      <c r="B23" s="111" t="s">
        <v>99</v>
      </c>
      <c r="D23" s="42">
        <v>104553</v>
      </c>
      <c r="E23" s="112">
        <v>64661</v>
      </c>
      <c r="F23" s="113">
        <v>61.845188564651423</v>
      </c>
      <c r="G23" s="112">
        <v>39892</v>
      </c>
      <c r="H23" s="114">
        <v>38.154811435348577</v>
      </c>
      <c r="J23" s="42">
        <v>28869</v>
      </c>
      <c r="K23" s="113">
        <v>27.611833232905798</v>
      </c>
      <c r="L23" s="112">
        <v>11383</v>
      </c>
      <c r="M23" s="113">
        <v>39.429838234784718</v>
      </c>
      <c r="N23" s="112">
        <v>17486</v>
      </c>
      <c r="O23" s="114">
        <v>60.570161765215282</v>
      </c>
      <c r="Q23" s="42">
        <v>18500</v>
      </c>
      <c r="R23" s="113">
        <v>17.694375101623098</v>
      </c>
      <c r="S23" s="112">
        <v>10677</v>
      </c>
      <c r="T23" s="113">
        <v>57.713513513513512</v>
      </c>
      <c r="U23" s="112">
        <v>7823</v>
      </c>
      <c r="V23" s="114">
        <v>42.286486486486488</v>
      </c>
      <c r="X23" s="42">
        <v>57184</v>
      </c>
      <c r="Y23" s="113">
        <v>54.693791665471103</v>
      </c>
      <c r="Z23" s="112">
        <v>42601</v>
      </c>
      <c r="AA23" s="113">
        <v>74.498111359820925</v>
      </c>
      <c r="AB23" s="112">
        <v>14583</v>
      </c>
      <c r="AC23" s="114">
        <v>25.501888640179072</v>
      </c>
    </row>
    <row r="24" spans="2:29">
      <c r="B24" s="111" t="s">
        <v>100</v>
      </c>
      <c r="D24" s="42">
        <v>294668</v>
      </c>
      <c r="E24" s="112">
        <v>190153</v>
      </c>
      <c r="F24" s="113">
        <v>64.531269089280144</v>
      </c>
      <c r="G24" s="112">
        <v>104515</v>
      </c>
      <c r="H24" s="114">
        <v>35.468730910719863</v>
      </c>
      <c r="J24" s="42">
        <v>69775</v>
      </c>
      <c r="K24" s="113">
        <v>23.679191496871059</v>
      </c>
      <c r="L24" s="112">
        <v>31887</v>
      </c>
      <c r="M24" s="113">
        <v>45.699749193837327</v>
      </c>
      <c r="N24" s="112">
        <v>37888</v>
      </c>
      <c r="O24" s="114">
        <v>54.300250806162673</v>
      </c>
      <c r="Q24" s="42">
        <v>59064</v>
      </c>
      <c r="R24" s="113">
        <v>20.04425319342446</v>
      </c>
      <c r="S24" s="112">
        <v>37964</v>
      </c>
      <c r="T24" s="113">
        <v>64.276039550318302</v>
      </c>
      <c r="U24" s="112">
        <v>21100</v>
      </c>
      <c r="V24" s="114">
        <v>35.723960449681712</v>
      </c>
      <c r="X24" s="42">
        <v>165829</v>
      </c>
      <c r="Y24" s="113">
        <v>56.276555309704477</v>
      </c>
      <c r="Z24" s="112">
        <v>120302</v>
      </c>
      <c r="AA24" s="113">
        <v>72.545815267534635</v>
      </c>
      <c r="AB24" s="112">
        <v>45527</v>
      </c>
      <c r="AC24" s="114">
        <v>27.454184732465372</v>
      </c>
    </row>
    <row r="25" spans="2:29">
      <c r="B25" s="111" t="s">
        <v>101</v>
      </c>
      <c r="D25" s="42">
        <v>76372</v>
      </c>
      <c r="E25" s="112">
        <v>43177</v>
      </c>
      <c r="F25" s="113">
        <v>56.53511758236003</v>
      </c>
      <c r="G25" s="112">
        <v>33195</v>
      </c>
      <c r="H25" s="114">
        <v>43.46488241763997</v>
      </c>
      <c r="J25" s="42">
        <v>25952</v>
      </c>
      <c r="K25" s="113">
        <v>33.98104017179071</v>
      </c>
      <c r="L25" s="112">
        <v>9797</v>
      </c>
      <c r="M25" s="113">
        <v>37.75046239210851</v>
      </c>
      <c r="N25" s="112">
        <v>16155</v>
      </c>
      <c r="O25" s="114">
        <v>62.24953760789149</v>
      </c>
      <c r="Q25" s="42">
        <v>17825</v>
      </c>
      <c r="R25" s="113">
        <v>23.339705651285811</v>
      </c>
      <c r="S25" s="112">
        <v>10945</v>
      </c>
      <c r="T25" s="113">
        <v>61.402524544179528</v>
      </c>
      <c r="U25" s="112">
        <v>6880</v>
      </c>
      <c r="V25" s="114">
        <v>38.597475455820479</v>
      </c>
      <c r="X25" s="42">
        <v>32595</v>
      </c>
      <c r="Y25" s="113">
        <v>42.679254176923479</v>
      </c>
      <c r="Z25" s="112">
        <v>22435</v>
      </c>
      <c r="AA25" s="113">
        <v>68.829575088203711</v>
      </c>
      <c r="AB25" s="112">
        <v>10160</v>
      </c>
      <c r="AC25" s="114">
        <v>31.170424911796289</v>
      </c>
    </row>
    <row r="26" spans="2:29">
      <c r="B26" s="111" t="s">
        <v>102</v>
      </c>
      <c r="D26" s="42">
        <v>24308</v>
      </c>
      <c r="E26" s="112">
        <v>15041</v>
      </c>
      <c r="F26" s="113">
        <v>61.876748395589928</v>
      </c>
      <c r="G26" s="112">
        <v>9267</v>
      </c>
      <c r="H26" s="114">
        <v>38.123251604410072</v>
      </c>
      <c r="J26" s="42">
        <v>5761</v>
      </c>
      <c r="K26" s="113">
        <v>23.700016455487901</v>
      </c>
      <c r="L26" s="112">
        <v>2540</v>
      </c>
      <c r="M26" s="113">
        <v>44.089567783370939</v>
      </c>
      <c r="N26" s="112">
        <v>3221</v>
      </c>
      <c r="O26" s="114">
        <v>55.910432216629061</v>
      </c>
      <c r="Q26" s="42">
        <v>4683</v>
      </c>
      <c r="R26" s="113">
        <v>19.265262465032091</v>
      </c>
      <c r="S26" s="112">
        <v>2591</v>
      </c>
      <c r="T26" s="113">
        <v>55.32778133674995</v>
      </c>
      <c r="U26" s="112">
        <v>2092</v>
      </c>
      <c r="V26" s="114">
        <v>44.67221866325005</v>
      </c>
      <c r="X26" s="42">
        <v>13864</v>
      </c>
      <c r="Y26" s="113">
        <v>57.034721079480008</v>
      </c>
      <c r="Z26" s="112">
        <v>9910</v>
      </c>
      <c r="AA26" s="113">
        <v>71.480092325447202</v>
      </c>
      <c r="AB26" s="112">
        <v>3954</v>
      </c>
      <c r="AC26" s="114">
        <v>28.519907674552801</v>
      </c>
    </row>
    <row r="27" spans="2:29">
      <c r="B27" s="111" t="s">
        <v>103</v>
      </c>
      <c r="D27" s="42">
        <v>122154</v>
      </c>
      <c r="E27" s="112">
        <v>73488</v>
      </c>
      <c r="F27" s="113">
        <v>60.16012574291468</v>
      </c>
      <c r="G27" s="112">
        <v>48666</v>
      </c>
      <c r="H27" s="114">
        <v>39.83987425708532</v>
      </c>
      <c r="J27" s="42">
        <v>32323</v>
      </c>
      <c r="K27" s="113">
        <v>26.460860880527861</v>
      </c>
      <c r="L27" s="112">
        <v>13180</v>
      </c>
      <c r="M27" s="113">
        <v>40.775918076911182</v>
      </c>
      <c r="N27" s="112">
        <v>19143</v>
      </c>
      <c r="O27" s="114">
        <v>59.224081923088818</v>
      </c>
      <c r="Q27" s="42">
        <v>24465</v>
      </c>
      <c r="R27" s="113">
        <v>20.027997445847049</v>
      </c>
      <c r="S27" s="112">
        <v>13727</v>
      </c>
      <c r="T27" s="113">
        <v>56.108726752503578</v>
      </c>
      <c r="U27" s="112">
        <v>10738</v>
      </c>
      <c r="V27" s="114">
        <v>43.891273247496429</v>
      </c>
      <c r="X27" s="42">
        <v>65366</v>
      </c>
      <c r="Y27" s="113">
        <v>53.511141673625097</v>
      </c>
      <c r="Z27" s="112">
        <v>46581</v>
      </c>
      <c r="AA27" s="113">
        <v>71.261818070556558</v>
      </c>
      <c r="AB27" s="112">
        <v>18785</v>
      </c>
      <c r="AC27" s="114">
        <v>28.738181929443439</v>
      </c>
    </row>
    <row r="28" spans="2:29">
      <c r="B28" s="111" t="s">
        <v>104</v>
      </c>
      <c r="D28" s="42">
        <v>15377</v>
      </c>
      <c r="E28" s="112">
        <v>9487</v>
      </c>
      <c r="F28" s="113">
        <v>61.696039539572091</v>
      </c>
      <c r="G28" s="112">
        <v>5890</v>
      </c>
      <c r="H28" s="114">
        <v>38.303960460427909</v>
      </c>
      <c r="J28" s="42">
        <v>3514</v>
      </c>
      <c r="K28" s="113">
        <v>22.852311894387721</v>
      </c>
      <c r="L28" s="112">
        <v>1460</v>
      </c>
      <c r="M28" s="113">
        <v>41.54809334092203</v>
      </c>
      <c r="N28" s="112">
        <v>2054</v>
      </c>
      <c r="O28" s="114">
        <v>58.451906659077977</v>
      </c>
      <c r="Q28" s="42">
        <v>2967</v>
      </c>
      <c r="R28" s="113">
        <v>19.29505105026988</v>
      </c>
      <c r="S28" s="112">
        <v>1747</v>
      </c>
      <c r="T28" s="113">
        <v>58.881024603977082</v>
      </c>
      <c r="U28" s="112">
        <v>1220</v>
      </c>
      <c r="V28" s="114">
        <v>41.118975396022918</v>
      </c>
      <c r="X28" s="42">
        <v>8896</v>
      </c>
      <c r="Y28" s="113">
        <v>57.852637055342392</v>
      </c>
      <c r="Z28" s="112">
        <v>6280</v>
      </c>
      <c r="AA28" s="113">
        <v>70.593525179856115</v>
      </c>
      <c r="AB28" s="112">
        <v>2616</v>
      </c>
      <c r="AC28" s="114">
        <v>29.406474820143881</v>
      </c>
    </row>
    <row r="29" spans="2:29">
      <c r="B29" s="111" t="s">
        <v>105</v>
      </c>
      <c r="D29" s="42">
        <v>2541</v>
      </c>
      <c r="E29" s="112">
        <v>1360</v>
      </c>
      <c r="F29" s="113">
        <v>53.522235340417147</v>
      </c>
      <c r="G29" s="112">
        <v>1181</v>
      </c>
      <c r="H29" s="114">
        <v>46.477764659582853</v>
      </c>
      <c r="J29" s="42">
        <v>1397</v>
      </c>
      <c r="K29" s="113">
        <v>54.978354978354979</v>
      </c>
      <c r="L29" s="112">
        <v>549</v>
      </c>
      <c r="M29" s="113">
        <v>39.298496778811739</v>
      </c>
      <c r="N29" s="112">
        <v>848</v>
      </c>
      <c r="O29" s="114">
        <v>60.701503221188261</v>
      </c>
      <c r="Q29" s="42">
        <v>479</v>
      </c>
      <c r="R29" s="113">
        <v>18.850846123573401</v>
      </c>
      <c r="S29" s="112">
        <v>319</v>
      </c>
      <c r="T29" s="113">
        <v>66.59707724425887</v>
      </c>
      <c r="U29" s="112">
        <v>160</v>
      </c>
      <c r="V29" s="114">
        <v>33.40292275574113</v>
      </c>
      <c r="X29" s="42">
        <v>665</v>
      </c>
      <c r="Y29" s="113">
        <v>26.17079889807162</v>
      </c>
      <c r="Z29" s="112">
        <v>492</v>
      </c>
      <c r="AA29" s="113">
        <v>73.984962406015043</v>
      </c>
      <c r="AB29" s="112">
        <v>173</v>
      </c>
      <c r="AC29" s="114">
        <v>26.01503759398496</v>
      </c>
    </row>
    <row r="30" spans="2:29">
      <c r="B30" s="115" t="s">
        <v>106</v>
      </c>
      <c r="D30" s="44">
        <v>3415</v>
      </c>
      <c r="E30" s="116">
        <v>1868</v>
      </c>
      <c r="F30" s="117">
        <v>54.699853587115669</v>
      </c>
      <c r="G30" s="116">
        <v>1547</v>
      </c>
      <c r="H30" s="118">
        <v>45.300146412884331</v>
      </c>
      <c r="J30" s="44">
        <v>1821</v>
      </c>
      <c r="K30" s="117">
        <v>53.323572474377748</v>
      </c>
      <c r="L30" s="116">
        <v>702</v>
      </c>
      <c r="M30" s="117">
        <v>38.550247116968698</v>
      </c>
      <c r="N30" s="116">
        <v>1119</v>
      </c>
      <c r="O30" s="118">
        <v>61.449752883031309</v>
      </c>
      <c r="Q30" s="44">
        <v>643</v>
      </c>
      <c r="R30" s="117">
        <v>18.828696925329432</v>
      </c>
      <c r="S30" s="116">
        <v>433</v>
      </c>
      <c r="T30" s="117">
        <v>67.340590979782263</v>
      </c>
      <c r="U30" s="116">
        <v>210</v>
      </c>
      <c r="V30" s="118">
        <v>32.65940902021773</v>
      </c>
      <c r="X30" s="44">
        <v>951</v>
      </c>
      <c r="Y30" s="117">
        <v>27.84773060029282</v>
      </c>
      <c r="Z30" s="116">
        <v>733</v>
      </c>
      <c r="AA30" s="117">
        <v>77.076761303890635</v>
      </c>
      <c r="AB30" s="116">
        <v>218</v>
      </c>
      <c r="AC30" s="118">
        <v>22.923238696109362</v>
      </c>
    </row>
    <row r="31" spans="2:29" ht="8" customHeight="1"/>
    <row r="32" spans="2:29">
      <c r="B32" s="119" t="s">
        <v>49</v>
      </c>
      <c r="D32" s="120">
        <v>2410165</v>
      </c>
      <c r="E32" s="121">
        <v>1487019</v>
      </c>
      <c r="F32" s="122">
        <v>61.697809071163178</v>
      </c>
      <c r="G32" s="121">
        <v>923146</v>
      </c>
      <c r="H32" s="123">
        <v>38.302190928836822</v>
      </c>
      <c r="J32" s="120">
        <v>628790</v>
      </c>
      <c r="K32" s="122">
        <v>26.089085187113749</v>
      </c>
      <c r="L32" s="121">
        <v>266519</v>
      </c>
      <c r="M32" s="122">
        <v>42.386011227913933</v>
      </c>
      <c r="N32" s="121">
        <v>362271</v>
      </c>
      <c r="O32" s="123">
        <v>57.613988772086067</v>
      </c>
      <c r="Q32" s="120">
        <v>528995</v>
      </c>
      <c r="R32" s="122">
        <v>21.94849730205193</v>
      </c>
      <c r="S32" s="121">
        <v>326383</v>
      </c>
      <c r="T32" s="122">
        <v>61.698692804279808</v>
      </c>
      <c r="U32" s="121">
        <v>202612</v>
      </c>
      <c r="V32" s="123">
        <v>38.301307195720177</v>
      </c>
      <c r="X32" s="120">
        <v>1252380</v>
      </c>
      <c r="Y32" s="122">
        <v>51.962417510834328</v>
      </c>
      <c r="Z32" s="121">
        <v>894117</v>
      </c>
      <c r="AA32" s="122">
        <v>71.39342691515354</v>
      </c>
      <c r="AB32" s="121">
        <v>358263</v>
      </c>
      <c r="AC32" s="123">
        <v>28.606573084846449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143</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25" t="s">
        <v>60</v>
      </c>
      <c r="E7" s="216"/>
      <c r="G7" s="239"/>
      <c r="H7" s="216"/>
      <c r="J7" s="239"/>
      <c r="K7" s="216"/>
      <c r="M7" s="239"/>
      <c r="N7" s="216"/>
    </row>
    <row r="8" spans="1:14" ht="34" customHeight="1">
      <c r="B8" s="223"/>
      <c r="D8" s="226"/>
      <c r="E8" s="213"/>
      <c r="G8" s="237" t="s">
        <v>138</v>
      </c>
      <c r="H8" s="211"/>
      <c r="J8" s="237" t="s">
        <v>139</v>
      </c>
      <c r="K8" s="211"/>
      <c r="M8" s="237" t="s">
        <v>140</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472594</v>
      </c>
      <c r="E12" s="110">
        <v>5.4466939266056169</v>
      </c>
      <c r="G12" s="40">
        <v>131409</v>
      </c>
      <c r="H12" s="110">
        <v>1.872690293060234</v>
      </c>
      <c r="J12" s="40">
        <v>115905</v>
      </c>
      <c r="K12" s="110">
        <v>9.5819348225062413</v>
      </c>
      <c r="M12" s="40">
        <v>225280</v>
      </c>
      <c r="N12" s="110">
        <v>50.065671190682018</v>
      </c>
    </row>
    <row r="13" spans="1:14">
      <c r="B13" s="111" t="s">
        <v>89</v>
      </c>
      <c r="D13" s="42">
        <v>63480</v>
      </c>
      <c r="E13" s="114">
        <v>4.6518410606314866</v>
      </c>
      <c r="G13" s="42">
        <v>12096</v>
      </c>
      <c r="H13" s="114">
        <v>1.14523981298961</v>
      </c>
      <c r="J13" s="42">
        <v>12821</v>
      </c>
      <c r="K13" s="114">
        <v>6.1118738439829912</v>
      </c>
      <c r="M13" s="42">
        <v>38563</v>
      </c>
      <c r="N13" s="114">
        <v>39.090328531895267</v>
      </c>
    </row>
    <row r="14" spans="1:14">
      <c r="B14" s="111" t="s">
        <v>90</v>
      </c>
      <c r="D14" s="42">
        <v>50253</v>
      </c>
      <c r="E14" s="114">
        <v>4.9504101945764472</v>
      </c>
      <c r="G14" s="42">
        <v>10837</v>
      </c>
      <c r="H14" s="114">
        <v>1.49018529340988</v>
      </c>
      <c r="J14" s="42">
        <v>11390</v>
      </c>
      <c r="K14" s="114">
        <v>5.654710189896984</v>
      </c>
      <c r="M14" s="42">
        <v>28026</v>
      </c>
      <c r="N14" s="114">
        <v>32.408242558801078</v>
      </c>
    </row>
    <row r="15" spans="1:14">
      <c r="B15" s="111" t="s">
        <v>91</v>
      </c>
      <c r="D15" s="42">
        <v>51246</v>
      </c>
      <c r="E15" s="114">
        <v>4.1001917039246498</v>
      </c>
      <c r="G15" s="42">
        <v>15175</v>
      </c>
      <c r="H15" s="114">
        <v>1.4600513591707101</v>
      </c>
      <c r="J15" s="42">
        <v>12023</v>
      </c>
      <c r="K15" s="114">
        <v>7.7990399584846912</v>
      </c>
      <c r="M15" s="42">
        <v>24048</v>
      </c>
      <c r="N15" s="114">
        <v>42.685979019117099</v>
      </c>
    </row>
    <row r="16" spans="1:14">
      <c r="B16" s="111" t="s">
        <v>92</v>
      </c>
      <c r="D16" s="42">
        <v>90663</v>
      </c>
      <c r="E16" s="114">
        <v>4.0136510974975943</v>
      </c>
      <c r="G16" s="42">
        <v>31052</v>
      </c>
      <c r="H16" s="114">
        <v>1.680273025427576</v>
      </c>
      <c r="J16" s="42">
        <v>22290</v>
      </c>
      <c r="K16" s="114">
        <v>7.2956147758292262</v>
      </c>
      <c r="M16" s="42">
        <v>37321</v>
      </c>
      <c r="N16" s="114">
        <v>35.440189161214363</v>
      </c>
    </row>
    <row r="17" spans="2:14">
      <c r="B17" s="111" t="s">
        <v>93</v>
      </c>
      <c r="D17" s="42">
        <v>26138</v>
      </c>
      <c r="E17" s="114">
        <v>4.4031312802906886</v>
      </c>
      <c r="G17" s="42">
        <v>7220</v>
      </c>
      <c r="H17" s="114">
        <v>1.6113230033096839</v>
      </c>
      <c r="J17" s="42">
        <v>5522</v>
      </c>
      <c r="K17" s="114">
        <v>5.341458696072741</v>
      </c>
      <c r="M17" s="42">
        <v>13396</v>
      </c>
      <c r="N17" s="114">
        <v>31.77117920500902</v>
      </c>
    </row>
    <row r="18" spans="2:14">
      <c r="B18" s="111" t="s">
        <v>94</v>
      </c>
      <c r="D18" s="42">
        <v>162169</v>
      </c>
      <c r="E18" s="114">
        <v>6.7536057697313163</v>
      </c>
      <c r="G18" s="42">
        <v>33843</v>
      </c>
      <c r="H18" s="114">
        <v>1.9374594967173731</v>
      </c>
      <c r="J18" s="42">
        <v>29449</v>
      </c>
      <c r="K18" s="114">
        <v>6.83380866078328</v>
      </c>
      <c r="M18" s="42">
        <v>98877</v>
      </c>
      <c r="N18" s="114">
        <v>44.236705768662929</v>
      </c>
    </row>
    <row r="19" spans="2:14">
      <c r="B19" s="111" t="s">
        <v>95</v>
      </c>
      <c r="D19" s="42">
        <v>105972</v>
      </c>
      <c r="E19" s="114">
        <v>4.9836858733489544</v>
      </c>
      <c r="G19" s="42">
        <v>25228</v>
      </c>
      <c r="H19" s="114">
        <v>1.4844610561397891</v>
      </c>
      <c r="J19" s="42">
        <v>21712</v>
      </c>
      <c r="K19" s="114">
        <v>7.4254953864253519</v>
      </c>
      <c r="M19" s="42">
        <v>59032</v>
      </c>
      <c r="N19" s="114">
        <v>43.887352425134573</v>
      </c>
    </row>
    <row r="20" spans="2:14">
      <c r="B20" s="111" t="s">
        <v>96</v>
      </c>
      <c r="D20" s="42">
        <v>435013</v>
      </c>
      <c r="E20" s="114">
        <v>5.3545821421282733</v>
      </c>
      <c r="G20" s="42">
        <v>113075</v>
      </c>
      <c r="H20" s="114">
        <v>1.7337103671050249</v>
      </c>
      <c r="J20" s="42">
        <v>100298</v>
      </c>
      <c r="K20" s="114">
        <v>8.9305478016435025</v>
      </c>
      <c r="M20" s="42">
        <v>221640</v>
      </c>
      <c r="N20" s="114">
        <v>46.281254045746692</v>
      </c>
    </row>
    <row r="21" spans="2:14">
      <c r="B21" s="111" t="s">
        <v>97</v>
      </c>
      <c r="D21" s="42">
        <v>247169</v>
      </c>
      <c r="E21" s="114">
        <v>4.5559577540440124</v>
      </c>
      <c r="G21" s="42">
        <v>64516</v>
      </c>
      <c r="H21" s="114">
        <v>1.4938180531648819</v>
      </c>
      <c r="J21" s="42">
        <v>55330</v>
      </c>
      <c r="K21" s="114">
        <v>6.9598534820651388</v>
      </c>
      <c r="M21" s="42">
        <v>127323</v>
      </c>
      <c r="N21" s="114">
        <v>40.896739130434781</v>
      </c>
    </row>
    <row r="22" spans="2:14">
      <c r="B22" s="111" t="s">
        <v>98</v>
      </c>
      <c r="D22" s="42">
        <v>62080</v>
      </c>
      <c r="E22" s="114">
        <v>5.8936056087986373</v>
      </c>
      <c r="G22" s="42">
        <v>14927</v>
      </c>
      <c r="H22" s="114">
        <v>1.8389549975299091</v>
      </c>
      <c r="J22" s="42">
        <v>13629</v>
      </c>
      <c r="K22" s="114">
        <v>8.2314145422260871</v>
      </c>
      <c r="M22" s="42">
        <v>33524</v>
      </c>
      <c r="N22" s="114">
        <v>44.075150208385381</v>
      </c>
    </row>
    <row r="23" spans="2:14">
      <c r="B23" s="111" t="s">
        <v>99</v>
      </c>
      <c r="D23" s="42">
        <v>104553</v>
      </c>
      <c r="E23" s="114">
        <v>3.8513066255675961</v>
      </c>
      <c r="G23" s="42">
        <v>28869</v>
      </c>
      <c r="H23" s="114">
        <v>1.4544221607809309</v>
      </c>
      <c r="J23" s="42">
        <v>18500</v>
      </c>
      <c r="K23" s="114">
        <v>3.8193706090141282</v>
      </c>
      <c r="M23" s="42">
        <v>57184</v>
      </c>
      <c r="N23" s="114">
        <v>23.297047128609609</v>
      </c>
    </row>
    <row r="24" spans="2:14">
      <c r="B24" s="111" t="s">
        <v>100</v>
      </c>
      <c r="D24" s="42">
        <v>294668</v>
      </c>
      <c r="E24" s="114">
        <v>4.1421524044664197</v>
      </c>
      <c r="G24" s="42">
        <v>69775</v>
      </c>
      <c r="H24" s="114">
        <v>1.209012693636963</v>
      </c>
      <c r="J24" s="42">
        <v>59064</v>
      </c>
      <c r="K24" s="114">
        <v>6.3264984784655471</v>
      </c>
      <c r="M24" s="42">
        <v>165829</v>
      </c>
      <c r="N24" s="114">
        <v>40.539932673431913</v>
      </c>
    </row>
    <row r="25" spans="2:14">
      <c r="B25" s="111" t="s">
        <v>101</v>
      </c>
      <c r="D25" s="42">
        <v>76372</v>
      </c>
      <c r="E25" s="114">
        <v>4.8123837027225784</v>
      </c>
      <c r="G25" s="42">
        <v>25952</v>
      </c>
      <c r="H25" s="114">
        <v>1.9710554397317439</v>
      </c>
      <c r="J25" s="42">
        <v>17825</v>
      </c>
      <c r="K25" s="114">
        <v>9.0930887424245519</v>
      </c>
      <c r="M25" s="42">
        <v>32595</v>
      </c>
      <c r="N25" s="114">
        <v>43.865905848787449</v>
      </c>
    </row>
    <row r="26" spans="2:14">
      <c r="B26" s="111" t="s">
        <v>102</v>
      </c>
      <c r="D26" s="42">
        <v>24308</v>
      </c>
      <c r="E26" s="114">
        <v>3.5545598914388159</v>
      </c>
      <c r="G26" s="42">
        <v>5761</v>
      </c>
      <c r="H26" s="114">
        <v>1.066220017767249</v>
      </c>
      <c r="J26" s="42">
        <v>4683</v>
      </c>
      <c r="K26" s="114">
        <v>4.6973268468829934</v>
      </c>
      <c r="M26" s="42">
        <v>13864</v>
      </c>
      <c r="N26" s="114">
        <v>31.624808960058399</v>
      </c>
    </row>
    <row r="27" spans="2:14">
      <c r="B27" s="111" t="s">
        <v>103</v>
      </c>
      <c r="D27" s="42">
        <v>122154</v>
      </c>
      <c r="E27" s="114">
        <v>5.4476054733820822</v>
      </c>
      <c r="G27" s="42">
        <v>32323</v>
      </c>
      <c r="H27" s="114">
        <v>1.901214264371305</v>
      </c>
      <c r="J27" s="42">
        <v>24465</v>
      </c>
      <c r="K27" s="114">
        <v>6.5228345868871429</v>
      </c>
      <c r="M27" s="42">
        <v>65366</v>
      </c>
      <c r="N27" s="114">
        <v>39.105724131329573</v>
      </c>
    </row>
    <row r="28" spans="2:14">
      <c r="B28" s="111" t="s">
        <v>104</v>
      </c>
      <c r="D28" s="42">
        <v>15377</v>
      </c>
      <c r="E28" s="114">
        <v>4.705281163269615</v>
      </c>
      <c r="G28" s="42">
        <v>3514</v>
      </c>
      <c r="H28" s="114">
        <v>1.3872878010264511</v>
      </c>
      <c r="J28" s="42">
        <v>2967</v>
      </c>
      <c r="K28" s="114">
        <v>5.8668828600806773</v>
      </c>
      <c r="M28" s="42">
        <v>8896</v>
      </c>
      <c r="N28" s="114">
        <v>38.79464480397715</v>
      </c>
    </row>
    <row r="29" spans="2:14">
      <c r="B29" s="111" t="s">
        <v>105</v>
      </c>
      <c r="D29" s="42">
        <v>2541</v>
      </c>
      <c r="E29" s="114">
        <v>3.0406739502435172</v>
      </c>
      <c r="G29" s="42">
        <v>1397</v>
      </c>
      <c r="H29" s="114">
        <v>1.936807664046361</v>
      </c>
      <c r="J29" s="42">
        <v>479</v>
      </c>
      <c r="K29" s="114">
        <v>5.4326868549393206</v>
      </c>
      <c r="M29" s="42">
        <v>665</v>
      </c>
      <c r="N29" s="114">
        <v>25.371995421594811</v>
      </c>
    </row>
    <row r="30" spans="2:14">
      <c r="B30" s="115" t="s">
        <v>106</v>
      </c>
      <c r="D30" s="44">
        <v>3415</v>
      </c>
      <c r="E30" s="118">
        <v>3.922266760081317</v>
      </c>
      <c r="G30" s="44">
        <v>1821</v>
      </c>
      <c r="H30" s="118">
        <v>2.3951702004524651</v>
      </c>
      <c r="J30" s="44">
        <v>643</v>
      </c>
      <c r="K30" s="118">
        <v>7.4671931250725816</v>
      </c>
      <c r="M30" s="44">
        <v>951</v>
      </c>
      <c r="N30" s="118">
        <v>39.168039538714993</v>
      </c>
    </row>
    <row r="31" spans="2:14" ht="8" customHeight="1"/>
    <row r="32" spans="2:14">
      <c r="B32" s="119" t="s">
        <v>49</v>
      </c>
      <c r="D32" s="120">
        <v>2410165</v>
      </c>
      <c r="E32" s="123">
        <v>4.9058590408700713</v>
      </c>
      <c r="G32" s="120">
        <v>628790</v>
      </c>
      <c r="H32" s="123">
        <v>1.6143653276464049</v>
      </c>
      <c r="J32" s="120">
        <v>528995</v>
      </c>
      <c r="K32" s="123">
        <v>7.4009929456258323</v>
      </c>
      <c r="M32" s="120">
        <v>1252380</v>
      </c>
      <c r="N32" s="123">
        <v>41.318995725177437</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6:T7"/>
  <sheetViews>
    <sheetView showGridLines="0" workbookViewId="0"/>
  </sheetViews>
  <sheetFormatPr baseColWidth="10" defaultColWidth="8.7265625" defaultRowHeight="14.5"/>
  <sheetData>
    <row r="6" spans="1:20" ht="21">
      <c r="A6" s="201" t="s">
        <v>144</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5" customHeight="1"/>
    <row r="2" spans="1:22" ht="14.5" customHeight="1"/>
    <row r="3" spans="1:22" ht="32.5" customHeight="1"/>
    <row r="4" spans="1:22" ht="19.5" customHeight="1">
      <c r="A4" s="201" t="s">
        <v>145</v>
      </c>
      <c r="B4" s="202"/>
      <c r="C4" s="202"/>
      <c r="D4" s="202"/>
      <c r="E4" s="202"/>
      <c r="F4" s="202"/>
      <c r="G4" s="202"/>
      <c r="H4" s="202"/>
      <c r="I4" s="202"/>
      <c r="J4" s="202"/>
      <c r="K4" s="202"/>
      <c r="L4" s="202"/>
      <c r="M4" s="202"/>
      <c r="N4" s="202"/>
      <c r="O4" s="202"/>
      <c r="P4" s="202"/>
      <c r="Q4" s="202"/>
      <c r="R4" s="202"/>
      <c r="S4" s="202"/>
      <c r="T4" s="202"/>
      <c r="U4" s="202"/>
      <c r="V4" s="202"/>
    </row>
    <row r="5" spans="1:22"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2" ht="6" customHeight="1"/>
    <row r="7" spans="1:22" ht="7.5" customHeight="1">
      <c r="B7" s="241" t="s">
        <v>114</v>
      </c>
      <c r="D7" s="228" t="s">
        <v>146</v>
      </c>
      <c r="E7" s="5"/>
      <c r="F7" s="5"/>
      <c r="G7" s="5"/>
      <c r="H7" s="5"/>
      <c r="I7" s="5"/>
      <c r="J7" s="5"/>
      <c r="K7" s="5"/>
      <c r="L7" s="5"/>
      <c r="M7" s="5"/>
      <c r="N7" s="5"/>
      <c r="O7" s="5"/>
      <c r="P7" s="5"/>
      <c r="Q7" s="5"/>
      <c r="R7" s="5"/>
      <c r="S7" s="5"/>
      <c r="T7" s="5"/>
      <c r="U7" s="5"/>
      <c r="V7" s="6"/>
    </row>
    <row r="8" spans="1:22" ht="15" customHeight="1">
      <c r="B8" s="223"/>
      <c r="D8" s="243"/>
      <c r="E8" s="9"/>
      <c r="F8" s="219" t="s">
        <v>147</v>
      </c>
      <c r="G8" s="206"/>
      <c r="H8" s="9"/>
      <c r="I8" s="219" t="s">
        <v>148</v>
      </c>
      <c r="J8" s="206"/>
      <c r="K8" s="246" t="s">
        <v>149</v>
      </c>
      <c r="L8" s="202"/>
      <c r="M8" s="202"/>
      <c r="N8" s="202"/>
      <c r="O8" s="202"/>
      <c r="P8" s="202"/>
      <c r="Q8" s="202"/>
      <c r="R8" s="202"/>
      <c r="S8" s="202"/>
      <c r="T8" s="202"/>
      <c r="U8" s="202"/>
      <c r="V8" s="213"/>
    </row>
    <row r="9" spans="1:22"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155</v>
      </c>
      <c r="V9" s="211"/>
    </row>
    <row r="10" spans="1:22" ht="39" customHeight="1">
      <c r="B10" s="231"/>
      <c r="D10" s="247" t="s">
        <v>119</v>
      </c>
      <c r="E10" s="10"/>
      <c r="F10" s="242" t="s">
        <v>119</v>
      </c>
      <c r="G10" s="242" t="s">
        <v>156</v>
      </c>
      <c r="H10" s="10"/>
      <c r="I10" s="242" t="s">
        <v>119</v>
      </c>
      <c r="J10" s="242" t="s">
        <v>156</v>
      </c>
      <c r="K10" s="242" t="s">
        <v>119</v>
      </c>
      <c r="L10" s="242" t="s">
        <v>157</v>
      </c>
      <c r="M10" s="242" t="s">
        <v>119</v>
      </c>
      <c r="N10" s="242" t="s">
        <v>157</v>
      </c>
      <c r="O10" s="242" t="s">
        <v>119</v>
      </c>
      <c r="P10" s="242" t="s">
        <v>157</v>
      </c>
      <c r="Q10" s="242" t="s">
        <v>119</v>
      </c>
      <c r="R10" s="242" t="s">
        <v>157</v>
      </c>
      <c r="S10" s="242" t="s">
        <v>119</v>
      </c>
      <c r="T10" s="242" t="s">
        <v>157</v>
      </c>
      <c r="U10" s="242" t="s">
        <v>119</v>
      </c>
      <c r="V10" s="248" t="s">
        <v>157</v>
      </c>
    </row>
    <row r="11" spans="1:22" ht="8.5" customHeight="1"/>
    <row r="12" spans="1:22">
      <c r="B12" s="107" t="s">
        <v>88</v>
      </c>
      <c r="D12" s="130">
        <v>472594</v>
      </c>
      <c r="F12" s="40">
        <v>3929</v>
      </c>
      <c r="G12" s="110">
        <v>0.83136899749044635</v>
      </c>
      <c r="I12" s="40">
        <v>3165</v>
      </c>
      <c r="J12" s="110">
        <v>0.6697080369196392</v>
      </c>
      <c r="K12" s="40">
        <v>3037</v>
      </c>
      <c r="L12" s="109">
        <v>95.955766192733023</v>
      </c>
      <c r="M12" s="108">
        <v>23</v>
      </c>
      <c r="N12" s="109">
        <v>0.72669826224328593</v>
      </c>
      <c r="O12" s="108">
        <v>1</v>
      </c>
      <c r="P12" s="109">
        <v>3.15955766192733E-2</v>
      </c>
      <c r="Q12" s="108">
        <v>72</v>
      </c>
      <c r="R12" s="109">
        <v>2.2748815165876781</v>
      </c>
      <c r="S12" s="108">
        <v>21</v>
      </c>
      <c r="T12" s="109">
        <v>0.6635071090047393</v>
      </c>
      <c r="U12" s="108">
        <v>11</v>
      </c>
      <c r="V12" s="110">
        <v>0.34755134281200628</v>
      </c>
    </row>
    <row r="13" spans="1:22">
      <c r="B13" s="111" t="s">
        <v>89</v>
      </c>
      <c r="D13" s="131">
        <v>63480</v>
      </c>
      <c r="F13" s="42">
        <v>731</v>
      </c>
      <c r="G13" s="114">
        <v>1.1515437933207311</v>
      </c>
      <c r="I13" s="42">
        <v>670</v>
      </c>
      <c r="J13" s="114">
        <v>1.0554505356017641</v>
      </c>
      <c r="K13" s="42">
        <v>646</v>
      </c>
      <c r="L13" s="113">
        <v>96.417910447761187</v>
      </c>
      <c r="M13" s="112">
        <v>12</v>
      </c>
      <c r="N13" s="113">
        <v>1.791044776119403</v>
      </c>
      <c r="O13" s="112">
        <v>0</v>
      </c>
      <c r="P13" s="113">
        <v>0</v>
      </c>
      <c r="Q13" s="112">
        <v>10</v>
      </c>
      <c r="R13" s="113">
        <v>1.4925373134328359</v>
      </c>
      <c r="S13" s="112">
        <v>1</v>
      </c>
      <c r="T13" s="113">
        <v>0.1492537313432836</v>
      </c>
      <c r="U13" s="112">
        <v>1</v>
      </c>
      <c r="V13" s="114">
        <v>0.1492537313432836</v>
      </c>
    </row>
    <row r="14" spans="1:22">
      <c r="B14" s="111" t="s">
        <v>90</v>
      </c>
      <c r="D14" s="131">
        <v>50253</v>
      </c>
      <c r="F14" s="42">
        <v>601</v>
      </c>
      <c r="G14" s="114">
        <v>1.1959485005870301</v>
      </c>
      <c r="I14" s="42">
        <v>1210</v>
      </c>
      <c r="J14" s="114">
        <v>2.407816448769228</v>
      </c>
      <c r="K14" s="42">
        <v>526</v>
      </c>
      <c r="L14" s="113">
        <v>43.471074380165277</v>
      </c>
      <c r="M14" s="112">
        <v>5</v>
      </c>
      <c r="N14" s="113">
        <v>0.41322314049586778</v>
      </c>
      <c r="O14" s="112">
        <v>0</v>
      </c>
      <c r="P14" s="113">
        <v>0</v>
      </c>
      <c r="Q14" s="112">
        <v>6</v>
      </c>
      <c r="R14" s="113">
        <v>0.49586776859504128</v>
      </c>
      <c r="S14" s="112">
        <v>0</v>
      </c>
      <c r="T14" s="113">
        <v>0</v>
      </c>
      <c r="U14" s="112">
        <v>673</v>
      </c>
      <c r="V14" s="114">
        <v>55.619834710743802</v>
      </c>
    </row>
    <row r="15" spans="1:22">
      <c r="B15" s="111" t="s">
        <v>91</v>
      </c>
      <c r="D15" s="131">
        <v>51246</v>
      </c>
      <c r="F15" s="42">
        <v>687</v>
      </c>
      <c r="G15" s="114">
        <v>1.340592436482847</v>
      </c>
      <c r="I15" s="42">
        <v>492</v>
      </c>
      <c r="J15" s="114">
        <v>0.96007493267767241</v>
      </c>
      <c r="K15" s="42">
        <v>445</v>
      </c>
      <c r="L15" s="113">
        <v>90.447154471544707</v>
      </c>
      <c r="M15" s="112">
        <v>7</v>
      </c>
      <c r="N15" s="113">
        <v>1.4227642276422761</v>
      </c>
      <c r="O15" s="112">
        <v>0</v>
      </c>
      <c r="P15" s="113">
        <v>0</v>
      </c>
      <c r="Q15" s="112">
        <v>10</v>
      </c>
      <c r="R15" s="113">
        <v>2.0325203252032522</v>
      </c>
      <c r="S15" s="112">
        <v>25</v>
      </c>
      <c r="T15" s="113">
        <v>5.0813008130081299</v>
      </c>
      <c r="U15" s="112">
        <v>5</v>
      </c>
      <c r="V15" s="114">
        <v>1.0162601626016261</v>
      </c>
    </row>
    <row r="16" spans="1:22">
      <c r="B16" s="111" t="s">
        <v>92</v>
      </c>
      <c r="D16" s="131">
        <v>90663</v>
      </c>
      <c r="F16" s="42">
        <v>2621</v>
      </c>
      <c r="G16" s="114">
        <v>2.8909257359672629</v>
      </c>
      <c r="I16" s="42">
        <v>712</v>
      </c>
      <c r="J16" s="114">
        <v>0.78532587714944357</v>
      </c>
      <c r="K16" s="42">
        <v>657</v>
      </c>
      <c r="L16" s="113">
        <v>92.275280898876403</v>
      </c>
      <c r="M16" s="112">
        <v>6</v>
      </c>
      <c r="N16" s="113">
        <v>0.84269662921348309</v>
      </c>
      <c r="O16" s="112">
        <v>0</v>
      </c>
      <c r="P16" s="113">
        <v>0</v>
      </c>
      <c r="Q16" s="112">
        <v>33</v>
      </c>
      <c r="R16" s="113">
        <v>4.6348314606741576</v>
      </c>
      <c r="S16" s="112">
        <v>8</v>
      </c>
      <c r="T16" s="113">
        <v>1.1235955056179781</v>
      </c>
      <c r="U16" s="112">
        <v>8</v>
      </c>
      <c r="V16" s="114">
        <v>1.1235955056179781</v>
      </c>
    </row>
    <row r="17" spans="2:22">
      <c r="B17" s="111" t="s">
        <v>93</v>
      </c>
      <c r="D17" s="131">
        <v>26138</v>
      </c>
      <c r="F17" s="42">
        <v>568</v>
      </c>
      <c r="G17" s="114">
        <v>2.1730813375162601</v>
      </c>
      <c r="I17" s="42">
        <v>353</v>
      </c>
      <c r="J17" s="114">
        <v>1.3505241410972531</v>
      </c>
      <c r="K17" s="42">
        <v>230</v>
      </c>
      <c r="L17" s="113">
        <v>65.155807365439088</v>
      </c>
      <c r="M17" s="112">
        <v>7</v>
      </c>
      <c r="N17" s="113">
        <v>1.9830028328611899</v>
      </c>
      <c r="O17" s="112">
        <v>0</v>
      </c>
      <c r="P17" s="113">
        <v>0</v>
      </c>
      <c r="Q17" s="112">
        <v>87</v>
      </c>
      <c r="R17" s="113">
        <v>24.645892351274789</v>
      </c>
      <c r="S17" s="112">
        <v>0</v>
      </c>
      <c r="T17" s="113">
        <v>0</v>
      </c>
      <c r="U17" s="112">
        <v>29</v>
      </c>
      <c r="V17" s="114">
        <v>8.2152974504249308</v>
      </c>
    </row>
    <row r="18" spans="2:22">
      <c r="B18" s="111" t="s">
        <v>94</v>
      </c>
      <c r="D18" s="131">
        <v>162169</v>
      </c>
      <c r="F18" s="42">
        <v>1724</v>
      </c>
      <c r="G18" s="114">
        <v>1.0630885064346449</v>
      </c>
      <c r="I18" s="42">
        <v>1437</v>
      </c>
      <c r="J18" s="114">
        <v>0.88611263558386633</v>
      </c>
      <c r="K18" s="42">
        <v>1377</v>
      </c>
      <c r="L18" s="113">
        <v>95.824634655532364</v>
      </c>
      <c r="M18" s="112">
        <v>24</v>
      </c>
      <c r="N18" s="113">
        <v>1.6701461377870559</v>
      </c>
      <c r="O18" s="112">
        <v>2</v>
      </c>
      <c r="P18" s="113">
        <v>0.13917884481558801</v>
      </c>
      <c r="Q18" s="112">
        <v>4</v>
      </c>
      <c r="R18" s="113">
        <v>0.27835768963117608</v>
      </c>
      <c r="S18" s="112">
        <v>0</v>
      </c>
      <c r="T18" s="113">
        <v>0</v>
      </c>
      <c r="U18" s="112">
        <v>30</v>
      </c>
      <c r="V18" s="114">
        <v>2.0876826722338211</v>
      </c>
    </row>
    <row r="19" spans="2:22">
      <c r="B19" s="111" t="s">
        <v>95</v>
      </c>
      <c r="D19" s="131">
        <v>105972</v>
      </c>
      <c r="F19" s="42">
        <v>1342</v>
      </c>
      <c r="G19" s="114">
        <v>1.2663722492733931</v>
      </c>
      <c r="I19" s="42">
        <v>1274</v>
      </c>
      <c r="J19" s="114">
        <v>1.2022043558675879</v>
      </c>
      <c r="K19" s="42">
        <v>1031</v>
      </c>
      <c r="L19" s="113">
        <v>80.926216640502361</v>
      </c>
      <c r="M19" s="112">
        <v>23</v>
      </c>
      <c r="N19" s="113">
        <v>1.805337519623234</v>
      </c>
      <c r="O19" s="112">
        <v>3</v>
      </c>
      <c r="P19" s="113">
        <v>0.2354788069073783</v>
      </c>
      <c r="Q19" s="112">
        <v>14</v>
      </c>
      <c r="R19" s="113">
        <v>1.098901098901099</v>
      </c>
      <c r="S19" s="112">
        <v>1</v>
      </c>
      <c r="T19" s="113">
        <v>7.8492935635792779E-2</v>
      </c>
      <c r="U19" s="112">
        <v>202</v>
      </c>
      <c r="V19" s="114">
        <v>15.855572998430141</v>
      </c>
    </row>
    <row r="20" spans="2:22">
      <c r="B20" s="111" t="s">
        <v>96</v>
      </c>
      <c r="D20" s="131">
        <v>435013</v>
      </c>
      <c r="F20" s="42">
        <v>4912</v>
      </c>
      <c r="G20" s="114">
        <v>1.12916165723783</v>
      </c>
      <c r="I20" s="42">
        <v>4431</v>
      </c>
      <c r="J20" s="114">
        <v>1.0185902490270411</v>
      </c>
      <c r="K20" s="42">
        <v>3319</v>
      </c>
      <c r="L20" s="113">
        <v>74.904084856691483</v>
      </c>
      <c r="M20" s="112">
        <v>37</v>
      </c>
      <c r="N20" s="113">
        <v>0.83502595350936593</v>
      </c>
      <c r="O20" s="112">
        <v>616</v>
      </c>
      <c r="P20" s="113">
        <v>13.902053712480249</v>
      </c>
      <c r="Q20" s="112">
        <v>0</v>
      </c>
      <c r="R20" s="113">
        <v>0</v>
      </c>
      <c r="S20" s="112">
        <v>247</v>
      </c>
      <c r="T20" s="113">
        <v>5.5743624464003609</v>
      </c>
      <c r="U20" s="112">
        <v>212</v>
      </c>
      <c r="V20" s="114">
        <v>4.7844730309185284</v>
      </c>
    </row>
    <row r="21" spans="2:22">
      <c r="B21" s="111" t="s">
        <v>97</v>
      </c>
      <c r="D21" s="131">
        <v>247169</v>
      </c>
      <c r="F21" s="42">
        <v>839</v>
      </c>
      <c r="G21" s="114">
        <v>0.33944386229664719</v>
      </c>
      <c r="I21" s="42">
        <v>2237</v>
      </c>
      <c r="J21" s="114">
        <v>0.90504877229749692</v>
      </c>
      <c r="K21" s="42">
        <v>2135</v>
      </c>
      <c r="L21" s="113">
        <v>95.440321859633443</v>
      </c>
      <c r="M21" s="112">
        <v>38</v>
      </c>
      <c r="N21" s="113">
        <v>1.6987036209208759</v>
      </c>
      <c r="O21" s="112">
        <v>0</v>
      </c>
      <c r="P21" s="113">
        <v>0</v>
      </c>
      <c r="Q21" s="112">
        <v>19</v>
      </c>
      <c r="R21" s="113">
        <v>0.84935181046043806</v>
      </c>
      <c r="S21" s="112">
        <v>27</v>
      </c>
      <c r="T21" s="113">
        <v>1.2069736253911489</v>
      </c>
      <c r="U21" s="112">
        <v>18</v>
      </c>
      <c r="V21" s="114">
        <v>0.80464908359409915</v>
      </c>
    </row>
    <row r="22" spans="2:22">
      <c r="B22" s="111" t="s">
        <v>98</v>
      </c>
      <c r="D22" s="131">
        <v>62080</v>
      </c>
      <c r="F22" s="42">
        <v>832</v>
      </c>
      <c r="G22" s="114">
        <v>1.34020618556701</v>
      </c>
      <c r="I22" s="42">
        <v>763</v>
      </c>
      <c r="J22" s="114">
        <v>1.229059278350515</v>
      </c>
      <c r="K22" s="42">
        <v>464</v>
      </c>
      <c r="L22" s="113">
        <v>60.812581913499344</v>
      </c>
      <c r="M22" s="112">
        <v>9</v>
      </c>
      <c r="N22" s="113">
        <v>1.179554390563565</v>
      </c>
      <c r="O22" s="112">
        <v>0</v>
      </c>
      <c r="P22" s="113">
        <v>0</v>
      </c>
      <c r="Q22" s="112">
        <v>42</v>
      </c>
      <c r="R22" s="113">
        <v>5.5045871559633044</v>
      </c>
      <c r="S22" s="112">
        <v>7</v>
      </c>
      <c r="T22" s="113">
        <v>0.91743119266055051</v>
      </c>
      <c r="U22" s="112">
        <v>241</v>
      </c>
      <c r="V22" s="114">
        <v>31.585845347313239</v>
      </c>
    </row>
    <row r="23" spans="2:22">
      <c r="B23" s="111" t="s">
        <v>99</v>
      </c>
      <c r="D23" s="131">
        <v>104553</v>
      </c>
      <c r="F23" s="42">
        <v>1433</v>
      </c>
      <c r="G23" s="114">
        <v>1.370596730844643</v>
      </c>
      <c r="I23" s="42">
        <v>1063</v>
      </c>
      <c r="J23" s="114">
        <v>1.0167092288121811</v>
      </c>
      <c r="K23" s="42">
        <v>1021</v>
      </c>
      <c r="L23" s="113">
        <v>96.048918156161818</v>
      </c>
      <c r="M23" s="112">
        <v>10</v>
      </c>
      <c r="N23" s="113">
        <v>0.94073377234242705</v>
      </c>
      <c r="O23" s="112">
        <v>0</v>
      </c>
      <c r="P23" s="113">
        <v>0</v>
      </c>
      <c r="Q23" s="112">
        <v>24</v>
      </c>
      <c r="R23" s="113">
        <v>2.2577610536218251</v>
      </c>
      <c r="S23" s="112">
        <v>2</v>
      </c>
      <c r="T23" s="113">
        <v>0.18814675446848539</v>
      </c>
      <c r="U23" s="112">
        <v>6</v>
      </c>
      <c r="V23" s="114">
        <v>0.56444026340545628</v>
      </c>
    </row>
    <row r="24" spans="2:22">
      <c r="B24" s="111" t="s">
        <v>100</v>
      </c>
      <c r="D24" s="131">
        <v>294668</v>
      </c>
      <c r="F24" s="42">
        <v>4498</v>
      </c>
      <c r="G24" s="114">
        <v>1.526463681159814</v>
      </c>
      <c r="I24" s="42">
        <v>2693</v>
      </c>
      <c r="J24" s="114">
        <v>0.91390989181044435</v>
      </c>
      <c r="K24" s="42">
        <v>1977</v>
      </c>
      <c r="L24" s="113">
        <v>73.412551058299286</v>
      </c>
      <c r="M24" s="112">
        <v>102</v>
      </c>
      <c r="N24" s="113">
        <v>3.787597474935017</v>
      </c>
      <c r="O24" s="112">
        <v>0</v>
      </c>
      <c r="P24" s="113">
        <v>0</v>
      </c>
      <c r="Q24" s="112">
        <v>26</v>
      </c>
      <c r="R24" s="113">
        <v>0.96546602302265139</v>
      </c>
      <c r="S24" s="112">
        <v>0</v>
      </c>
      <c r="T24" s="113">
        <v>0</v>
      </c>
      <c r="U24" s="112">
        <v>588</v>
      </c>
      <c r="V24" s="114">
        <v>21.834385443743042</v>
      </c>
    </row>
    <row r="25" spans="2:22">
      <c r="B25" s="111" t="s">
        <v>101</v>
      </c>
      <c r="D25" s="131">
        <v>76372</v>
      </c>
      <c r="F25" s="42">
        <v>786</v>
      </c>
      <c r="G25" s="114">
        <v>1.029172995338606</v>
      </c>
      <c r="I25" s="42">
        <v>724</v>
      </c>
      <c r="J25" s="114">
        <v>0.94799141046456814</v>
      </c>
      <c r="K25" s="42">
        <v>484</v>
      </c>
      <c r="L25" s="113">
        <v>66.850828729281758</v>
      </c>
      <c r="M25" s="112">
        <v>9</v>
      </c>
      <c r="N25" s="113">
        <v>1.243093922651934</v>
      </c>
      <c r="O25" s="112">
        <v>0</v>
      </c>
      <c r="P25" s="113">
        <v>0</v>
      </c>
      <c r="Q25" s="112">
        <v>143</v>
      </c>
      <c r="R25" s="113">
        <v>19.75138121546961</v>
      </c>
      <c r="S25" s="112">
        <v>61</v>
      </c>
      <c r="T25" s="113">
        <v>8.4254143646408846</v>
      </c>
      <c r="U25" s="112">
        <v>27</v>
      </c>
      <c r="V25" s="114">
        <v>3.729281767955801</v>
      </c>
    </row>
    <row r="26" spans="2:22">
      <c r="B26" s="111" t="s">
        <v>102</v>
      </c>
      <c r="D26" s="131">
        <v>24308</v>
      </c>
      <c r="F26" s="42">
        <v>313</v>
      </c>
      <c r="G26" s="114">
        <v>1.287641928583183</v>
      </c>
      <c r="I26" s="42">
        <v>258</v>
      </c>
      <c r="J26" s="114">
        <v>1.0613789698864571</v>
      </c>
      <c r="K26" s="42">
        <v>252</v>
      </c>
      <c r="L26" s="113">
        <v>97.674418604651152</v>
      </c>
      <c r="M26" s="112">
        <v>4</v>
      </c>
      <c r="N26" s="113">
        <v>1.5503875968992249</v>
      </c>
      <c r="O26" s="112">
        <v>0</v>
      </c>
      <c r="P26" s="113">
        <v>0</v>
      </c>
      <c r="Q26" s="112">
        <v>0</v>
      </c>
      <c r="R26" s="113">
        <v>0</v>
      </c>
      <c r="S26" s="112">
        <v>0</v>
      </c>
      <c r="T26" s="113">
        <v>0</v>
      </c>
      <c r="U26" s="112">
        <v>2</v>
      </c>
      <c r="V26" s="114">
        <v>0.77519379844961245</v>
      </c>
    </row>
    <row r="27" spans="2:22">
      <c r="B27" s="111" t="s">
        <v>103</v>
      </c>
      <c r="D27" s="131">
        <v>122154</v>
      </c>
      <c r="F27" s="42">
        <v>984</v>
      </c>
      <c r="G27" s="114">
        <v>0.80554054717815216</v>
      </c>
      <c r="I27" s="42">
        <v>1111</v>
      </c>
      <c r="J27" s="114">
        <v>0.90950767064525118</v>
      </c>
      <c r="K27" s="42">
        <v>1059</v>
      </c>
      <c r="L27" s="113">
        <v>95.319531953195323</v>
      </c>
      <c r="M27" s="112">
        <v>33</v>
      </c>
      <c r="N27" s="113">
        <v>2.9702970297029698</v>
      </c>
      <c r="O27" s="112">
        <v>0</v>
      </c>
      <c r="P27" s="113">
        <v>0</v>
      </c>
      <c r="Q27" s="112">
        <v>6</v>
      </c>
      <c r="R27" s="113">
        <v>0.54005400540054005</v>
      </c>
      <c r="S27" s="112">
        <v>12</v>
      </c>
      <c r="T27" s="113">
        <v>1.0801080108010801</v>
      </c>
      <c r="U27" s="112">
        <v>1</v>
      </c>
      <c r="V27" s="114">
        <v>9.0009000900090008E-2</v>
      </c>
    </row>
    <row r="28" spans="2:22">
      <c r="B28" s="111" t="s">
        <v>104</v>
      </c>
      <c r="D28" s="131">
        <v>15377</v>
      </c>
      <c r="F28" s="42">
        <v>209</v>
      </c>
      <c r="G28" s="114">
        <v>1.3591727905313129</v>
      </c>
      <c r="I28" s="42">
        <v>231</v>
      </c>
      <c r="J28" s="114">
        <v>1.502243610587241</v>
      </c>
      <c r="K28" s="42">
        <v>86</v>
      </c>
      <c r="L28" s="113">
        <v>37.229437229437231</v>
      </c>
      <c r="M28" s="112">
        <v>5</v>
      </c>
      <c r="N28" s="113">
        <v>2.164502164502164</v>
      </c>
      <c r="O28" s="112">
        <v>111</v>
      </c>
      <c r="P28" s="113">
        <v>48.051948051948052</v>
      </c>
      <c r="Q28" s="112">
        <v>1</v>
      </c>
      <c r="R28" s="113">
        <v>0.4329004329004329</v>
      </c>
      <c r="S28" s="112">
        <v>0</v>
      </c>
      <c r="T28" s="113">
        <v>0</v>
      </c>
      <c r="U28" s="112">
        <v>28</v>
      </c>
      <c r="V28" s="114">
        <v>12.121212121212119</v>
      </c>
    </row>
    <row r="29" spans="2:22">
      <c r="B29" s="111" t="s">
        <v>105</v>
      </c>
      <c r="D29" s="131">
        <v>2541</v>
      </c>
      <c r="F29" s="42">
        <v>20</v>
      </c>
      <c r="G29" s="114">
        <v>0.78709169618260533</v>
      </c>
      <c r="I29" s="42">
        <v>29</v>
      </c>
      <c r="J29" s="114">
        <v>1.141282959464778</v>
      </c>
      <c r="K29" s="42">
        <v>19</v>
      </c>
      <c r="L29" s="113">
        <v>65.517241379310349</v>
      </c>
      <c r="M29" s="112">
        <v>1</v>
      </c>
      <c r="N29" s="113">
        <v>3.4482758620689649</v>
      </c>
      <c r="O29" s="112">
        <v>0</v>
      </c>
      <c r="P29" s="113">
        <v>0</v>
      </c>
      <c r="Q29" s="112">
        <v>2</v>
      </c>
      <c r="R29" s="113">
        <v>6.8965517241379306</v>
      </c>
      <c r="S29" s="112">
        <v>0</v>
      </c>
      <c r="T29" s="113">
        <v>0</v>
      </c>
      <c r="U29" s="112">
        <v>7</v>
      </c>
      <c r="V29" s="114">
        <v>24.137931034482762</v>
      </c>
    </row>
    <row r="30" spans="2:22">
      <c r="B30" s="115" t="s">
        <v>106</v>
      </c>
      <c r="D30" s="132">
        <v>3415</v>
      </c>
      <c r="F30" s="44">
        <v>49</v>
      </c>
      <c r="G30" s="118">
        <v>1.434846266471449</v>
      </c>
      <c r="I30" s="44">
        <v>25</v>
      </c>
      <c r="J30" s="118">
        <v>0.7320644216691069</v>
      </c>
      <c r="K30" s="44">
        <v>14</v>
      </c>
      <c r="L30" s="117">
        <v>56.000000000000007</v>
      </c>
      <c r="M30" s="116">
        <v>0</v>
      </c>
      <c r="N30" s="117">
        <v>0</v>
      </c>
      <c r="O30" s="116">
        <v>1</v>
      </c>
      <c r="P30" s="117">
        <v>4</v>
      </c>
      <c r="Q30" s="116">
        <v>5</v>
      </c>
      <c r="R30" s="117">
        <v>20</v>
      </c>
      <c r="S30" s="116">
        <v>2</v>
      </c>
      <c r="T30" s="117">
        <v>8</v>
      </c>
      <c r="U30" s="116">
        <v>3</v>
      </c>
      <c r="V30" s="118">
        <v>12</v>
      </c>
    </row>
    <row r="31" spans="2:22" ht="8" customHeight="1"/>
    <row r="32" spans="2:22">
      <c r="B32" s="119" t="s">
        <v>49</v>
      </c>
      <c r="D32" s="133">
        <v>2410165</v>
      </c>
      <c r="F32" s="120">
        <v>27078</v>
      </c>
      <c r="G32" s="123">
        <v>1.1234915451846661</v>
      </c>
      <c r="I32" s="120">
        <v>22878</v>
      </c>
      <c r="J32" s="123">
        <v>0.949229617059413</v>
      </c>
      <c r="K32" s="120">
        <v>18779</v>
      </c>
      <c r="L32" s="122">
        <v>82.083224058047037</v>
      </c>
      <c r="M32" s="121">
        <v>355</v>
      </c>
      <c r="N32" s="122">
        <v>1.5517090654777519</v>
      </c>
      <c r="O32" s="121">
        <v>734</v>
      </c>
      <c r="P32" s="122">
        <v>3.208322405804704</v>
      </c>
      <c r="Q32" s="121">
        <v>504</v>
      </c>
      <c r="R32" s="122">
        <v>2.2029897718332019</v>
      </c>
      <c r="S32" s="121">
        <v>414</v>
      </c>
      <c r="T32" s="122">
        <v>1.809598741148702</v>
      </c>
      <c r="U32" s="121">
        <v>2092</v>
      </c>
      <c r="V32" s="123">
        <v>9.1441559576886089</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1">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 ref="G10"/>
    <mergeCell ref="M10"/>
    <mergeCell ref="Q10"/>
    <mergeCell ref="D7:D9"/>
    <mergeCell ref="B34:V35"/>
    <mergeCell ref="S10"/>
    <mergeCell ref="B7:B10"/>
    <mergeCell ref="L10"/>
    <mergeCell ref="N10"/>
    <mergeCell ref="I10"/>
    <mergeCell ref="I8:J9"/>
    <mergeCell ref="U10"/>
    <mergeCell ref="M9:N9"/>
    <mergeCell ref="O9:P9"/>
    <mergeCell ref="S9:T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AC36"/>
  <sheetViews>
    <sheetView showGridLines="0" workbookViewId="0"/>
  </sheetViews>
  <sheetFormatPr baseColWidth="10" defaultColWidth="8.7265625" defaultRowHeight="14.5"/>
  <cols>
    <col min="1" max="1" width="0.7265625" customWidth="1"/>
    <col min="3" max="3" width="0.7265625" customWidth="1"/>
    <col min="6" max="6" width="0.7265625" customWidth="1"/>
    <col min="9" max="9" width="0.7265625" customWidth="1"/>
    <col min="12" max="12" width="0.7265625" customWidth="1"/>
    <col min="15" max="15" width="0.7265625" customWidth="1"/>
    <col min="18" max="18" width="0.7265625" customWidth="1"/>
    <col min="21" max="21" width="0.7265625" customWidth="1"/>
    <col min="24" max="24" width="0.7265625" customWidth="1"/>
    <col min="27" max="27" width="0.7265625" customWidth="1"/>
  </cols>
  <sheetData>
    <row r="2" spans="2:29" ht="49" customHeight="1"/>
    <row r="3" spans="2:29" ht="9" customHeight="1"/>
    <row r="4" spans="2:29" ht="21">
      <c r="B4" s="201" t="s">
        <v>18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2:29"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row>
    <row r="7" spans="2:29" ht="9" customHeight="1"/>
    <row r="8" spans="2:29" ht="23" customHeight="1">
      <c r="B8" s="204" t="s">
        <v>159</v>
      </c>
      <c r="D8" s="204" t="s">
        <v>160</v>
      </c>
      <c r="E8" s="210"/>
      <c r="F8" s="210"/>
      <c r="G8" s="210"/>
      <c r="H8" s="210"/>
      <c r="I8" s="210"/>
      <c r="J8" s="210"/>
      <c r="K8" s="210"/>
      <c r="L8" s="210"/>
      <c r="M8" s="210"/>
      <c r="N8" s="210"/>
      <c r="O8" s="210"/>
      <c r="P8" s="210"/>
      <c r="Q8" s="210"/>
      <c r="R8" s="210"/>
      <c r="S8" s="210"/>
      <c r="T8" s="210"/>
      <c r="U8" s="210"/>
      <c r="V8" s="210"/>
      <c r="W8" s="210"/>
      <c r="X8" s="210"/>
      <c r="Y8" s="210"/>
      <c r="Z8" s="211"/>
      <c r="AB8" s="204" t="s">
        <v>161</v>
      </c>
      <c r="AC8" s="206"/>
    </row>
    <row r="9" spans="2:29" ht="23" customHeight="1">
      <c r="B9" s="249"/>
      <c r="D9" s="204" t="s">
        <v>162</v>
      </c>
      <c r="E9" s="211"/>
      <c r="G9" s="204" t="s">
        <v>163</v>
      </c>
      <c r="H9" s="211"/>
      <c r="J9" s="204" t="s">
        <v>164</v>
      </c>
      <c r="K9" s="211"/>
      <c r="M9" s="204" t="s">
        <v>165</v>
      </c>
      <c r="N9" s="211"/>
      <c r="P9" s="204" t="s">
        <v>166</v>
      </c>
      <c r="Q9" s="211"/>
      <c r="S9" s="204" t="s">
        <v>167</v>
      </c>
      <c r="T9" s="211"/>
      <c r="V9" s="204" t="s">
        <v>168</v>
      </c>
      <c r="W9" s="211"/>
      <c r="Y9" s="204" t="s">
        <v>169</v>
      </c>
      <c r="Z9" s="211"/>
      <c r="AB9" s="207"/>
      <c r="AC9" s="209"/>
    </row>
    <row r="10" spans="2:29" ht="23" customHeight="1">
      <c r="B10" s="220"/>
      <c r="D10" s="4" t="s">
        <v>119</v>
      </c>
      <c r="E10" s="4" t="s">
        <v>170</v>
      </c>
      <c r="G10" s="4" t="s">
        <v>119</v>
      </c>
      <c r="H10" s="4" t="s">
        <v>170</v>
      </c>
      <c r="J10" s="4" t="s">
        <v>119</v>
      </c>
      <c r="K10" s="4" t="s">
        <v>170</v>
      </c>
      <c r="M10" s="4" t="s">
        <v>119</v>
      </c>
      <c r="N10" s="4" t="s">
        <v>170</v>
      </c>
      <c r="P10" s="4" t="s">
        <v>119</v>
      </c>
      <c r="Q10" s="4" t="s">
        <v>170</v>
      </c>
      <c r="S10" s="4" t="s">
        <v>119</v>
      </c>
      <c r="T10" s="4" t="s">
        <v>170</v>
      </c>
      <c r="V10" s="4" t="s">
        <v>119</v>
      </c>
      <c r="W10" s="4" t="s">
        <v>170</v>
      </c>
      <c r="Y10" s="4" t="s">
        <v>119</v>
      </c>
      <c r="Z10" s="4" t="s">
        <v>170</v>
      </c>
      <c r="AB10" s="4" t="s">
        <v>119</v>
      </c>
      <c r="AC10" s="4" t="s">
        <v>170</v>
      </c>
    </row>
    <row r="11" spans="2:29" ht="9" customHeight="1"/>
    <row r="12" spans="2:29" ht="23" customHeight="1">
      <c r="B12" s="29" t="s">
        <v>120</v>
      </c>
      <c r="D12" s="95">
        <v>2925</v>
      </c>
      <c r="E12" s="124">
        <f>IFERROR(D12/AB12*100,"-")</f>
        <v>0.19670226136989508</v>
      </c>
      <c r="G12" s="95">
        <v>54225</v>
      </c>
      <c r="H12" s="124">
        <f>IFERROR(G12/AB12*100,"-")</f>
        <v>3.6465573069342088</v>
      </c>
      <c r="J12" s="95">
        <v>30869</v>
      </c>
      <c r="K12" s="124">
        <f>IFERROR(J12/AB12*100,"-")</f>
        <v>2.0758981559751422</v>
      </c>
      <c r="M12" s="95">
        <v>39245</v>
      </c>
      <c r="N12" s="124">
        <f>IFERROR(M12/AB12*100,"-")</f>
        <v>2.639172734174883</v>
      </c>
      <c r="P12" s="95">
        <v>50511</v>
      </c>
      <c r="Q12" s="124">
        <f>IFERROR(P12/AB12*100,"-")</f>
        <v>3.3967958714717161</v>
      </c>
      <c r="S12" s="95">
        <v>88744</v>
      </c>
      <c r="T12" s="124">
        <f>IFERROR(S12/AB12*100,"-")</f>
        <v>5.9679129856444337</v>
      </c>
      <c r="V12" s="95">
        <v>326383</v>
      </c>
      <c r="W12" s="124">
        <f>IFERROR(V12/AB12*100,"-")</f>
        <v>21.948811682971098</v>
      </c>
      <c r="Y12" s="95">
        <v>894117</v>
      </c>
      <c r="Z12" s="124">
        <f>IFERROR(Y12/AB12*100,"-")</f>
        <v>60.128149001458617</v>
      </c>
      <c r="AB12" s="66">
        <f>D12+G12+J12+M12+P12+S12+V12+Y12</f>
        <v>1487019</v>
      </c>
      <c r="AC12" s="134">
        <f>E12+H12+K12+N12+Q12+T12+W12+Z12</f>
        <v>100</v>
      </c>
    </row>
    <row r="13" spans="2:29" ht="23" customHeight="1">
      <c r="B13" s="30" t="s">
        <v>121</v>
      </c>
      <c r="D13" s="87">
        <v>3742</v>
      </c>
      <c r="E13" s="126">
        <f>IFERROR(D13/AB13*100,"-")</f>
        <v>0.40535299941721026</v>
      </c>
      <c r="G13" s="87">
        <v>114305</v>
      </c>
      <c r="H13" s="126">
        <f>IFERROR(G13/AB13*100,"-")</f>
        <v>12.382115071722133</v>
      </c>
      <c r="J13" s="87">
        <v>50782</v>
      </c>
      <c r="K13" s="126">
        <f>IFERROR(J13/AB13*100,"-")</f>
        <v>5.5009716772861497</v>
      </c>
      <c r="M13" s="87">
        <v>50920</v>
      </c>
      <c r="N13" s="126">
        <f>IFERROR(M13/AB13*100,"-")</f>
        <v>5.5159205586115307</v>
      </c>
      <c r="P13" s="87">
        <v>54396</v>
      </c>
      <c r="Q13" s="126">
        <f>IFERROR(P13/AB13*100,"-")</f>
        <v>5.8924590476479342</v>
      </c>
      <c r="S13" s="87">
        <v>88126</v>
      </c>
      <c r="T13" s="126">
        <f>IFERROR(S13/AB13*100,"-")</f>
        <v>9.5462689542065942</v>
      </c>
      <c r="V13" s="87">
        <v>202612</v>
      </c>
      <c r="W13" s="126">
        <f>IFERROR(V13/AB13*100,"-")</f>
        <v>21.947990892014914</v>
      </c>
      <c r="Y13" s="87">
        <v>358263</v>
      </c>
      <c r="Z13" s="126">
        <f>IFERROR(Y13/AB13*100,"-")</f>
        <v>38.808920799093535</v>
      </c>
      <c r="AB13" s="135">
        <f>D13+G13+J13+M13+P13+S13+V13+Y13</f>
        <v>923146</v>
      </c>
      <c r="AC13" s="136">
        <f>E13+H13+K13+N13+Q13+T13+W13+Z13</f>
        <v>100</v>
      </c>
    </row>
    <row r="14" spans="2:29" ht="9" customHeight="1"/>
    <row r="15" spans="2:29" ht="23" customHeight="1">
      <c r="B15" s="31" t="s">
        <v>171</v>
      </c>
      <c r="D15" s="60">
        <f>D12+D13</f>
        <v>6667</v>
      </c>
      <c r="E15" s="137">
        <f>IFERROR(D15/AB15*100,"-")</f>
        <v>0.27662006543120493</v>
      </c>
      <c r="G15" s="60">
        <f>G12+G13</f>
        <v>168530</v>
      </c>
      <c r="H15" s="137">
        <f>IFERROR(G15/AB15*100,"-")</f>
        <v>6.9924673207021097</v>
      </c>
      <c r="J15" s="60">
        <f>J12+J13</f>
        <v>81651</v>
      </c>
      <c r="K15" s="137">
        <f>IFERROR(J15/AB15*100,"-")</f>
        <v>3.3877763555607192</v>
      </c>
      <c r="M15" s="60">
        <f>M12+M13</f>
        <v>90165</v>
      </c>
      <c r="N15" s="137">
        <f>IFERROR(M15/AB15*100,"-")</f>
        <v>3.7410301784317674</v>
      </c>
      <c r="P15" s="60">
        <f>P12+P13</f>
        <v>104907</v>
      </c>
      <c r="Q15" s="137">
        <f>IFERROR(P15/AB15*100,"-")</f>
        <v>4.3526895461514048</v>
      </c>
      <c r="S15" s="60">
        <f>S12+S13</f>
        <v>176870</v>
      </c>
      <c r="T15" s="137">
        <f>IFERROR(S15/AB15*100,"-")</f>
        <v>7.3385017208365406</v>
      </c>
      <c r="V15" s="60">
        <f>V12+V13</f>
        <v>528995</v>
      </c>
      <c r="W15" s="137">
        <f>IFERROR(V15/AB15*100,"-")</f>
        <v>21.948497302051933</v>
      </c>
      <c r="Y15" s="60">
        <f>Y12+Y13</f>
        <v>1252380</v>
      </c>
      <c r="Z15" s="137">
        <f>IFERROR(Y15/AB15*100,"-")</f>
        <v>51.962417510834328</v>
      </c>
      <c r="AB15" s="60">
        <f>D15+G15+J15+M15+P15+S15+V15+Y15</f>
        <v>2410165</v>
      </c>
      <c r="AC15" s="137">
        <f>E15+H15+K15+N15+Q15+T15+W15+Z15</f>
        <v>100</v>
      </c>
    </row>
    <row r="36" spans="2:2">
      <c r="B36" s="32" t="s">
        <v>172</v>
      </c>
    </row>
  </sheetData>
  <mergeCells count="13">
    <mergeCell ref="B8:B10"/>
    <mergeCell ref="B5:AB5"/>
    <mergeCell ref="S9:T9"/>
    <mergeCell ref="B4:AC4"/>
    <mergeCell ref="D9:E9"/>
    <mergeCell ref="Y9:Z9"/>
    <mergeCell ref="J9:K9"/>
    <mergeCell ref="P9:Q9"/>
    <mergeCell ref="G9:H9"/>
    <mergeCell ref="V9:W9"/>
    <mergeCell ref="AB8:AC9"/>
    <mergeCell ref="D8:Z8"/>
    <mergeCell ref="M9:N9"/>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30"/>
  <sheetViews>
    <sheetView showGridLines="0" workbookViewId="0"/>
  </sheetViews>
  <sheetFormatPr baseColWidth="10" defaultColWidth="8.7265625" defaultRowHeight="14.5"/>
  <cols>
    <col min="1" max="1" width="0.6328125" customWidth="1"/>
    <col min="2" max="2" width="32" customWidth="1"/>
    <col min="3" max="3" width="0.36328125" customWidth="1"/>
    <col min="4" max="5" width="12" customWidth="1"/>
    <col min="6" max="6" width="0.36328125" customWidth="1"/>
    <col min="7" max="7" width="0" hidden="1" customWidth="1"/>
    <col min="8" max="9" width="12" customWidth="1"/>
    <col min="10" max="10" width="0.36328125" customWidth="1"/>
    <col min="11" max="12" width="12" customWidth="1"/>
    <col min="13" max="13" width="0.36328125" customWidth="1"/>
    <col min="14" max="15" width="12" customWidth="1"/>
    <col min="16" max="16" width="0.36328125" customWidth="1"/>
    <col min="17" max="18" width="12" customWidth="1"/>
    <col min="19" max="19" width="0.36328125" customWidth="1"/>
    <col min="20" max="21" width="12" customWidth="1"/>
    <col min="22" max="22" width="0.36328125" customWidth="1"/>
    <col min="23" max="24" width="12" customWidth="1"/>
  </cols>
  <sheetData>
    <row r="1" spans="1:24" ht="10" customHeight="1"/>
    <row r="2" spans="1:24" ht="50" customHeight="1"/>
    <row r="3" spans="1:24" ht="3" customHeight="1"/>
    <row r="4" spans="1:24" ht="15" customHeight="1">
      <c r="A4" s="201" t="s">
        <v>173</v>
      </c>
      <c r="B4" s="202"/>
      <c r="C4" s="202"/>
      <c r="D4" s="202"/>
      <c r="E4" s="202"/>
      <c r="F4" s="202"/>
      <c r="G4" s="202"/>
      <c r="H4" s="202"/>
      <c r="I4" s="202"/>
      <c r="J4" s="202"/>
      <c r="K4" s="202"/>
      <c r="L4" s="202"/>
      <c r="M4" s="202"/>
      <c r="N4" s="202"/>
      <c r="O4" s="202"/>
      <c r="P4" s="202"/>
      <c r="Q4" s="202"/>
      <c r="R4" s="202"/>
      <c r="S4" s="202"/>
      <c r="T4" s="202"/>
      <c r="U4" s="202"/>
      <c r="V4" s="202"/>
    </row>
    <row r="5" spans="1:24" ht="15" customHeight="1">
      <c r="B5" s="203" t="s">
        <v>113</v>
      </c>
      <c r="C5" s="202"/>
      <c r="D5" s="202"/>
      <c r="E5" s="202"/>
      <c r="F5" s="202"/>
      <c r="G5" s="202"/>
      <c r="H5" s="202"/>
      <c r="I5" s="202"/>
      <c r="J5" s="202"/>
      <c r="K5" s="202"/>
      <c r="L5" s="202"/>
      <c r="M5" s="202"/>
      <c r="N5" s="202"/>
      <c r="O5" s="202"/>
      <c r="P5" s="202"/>
      <c r="Q5" s="202"/>
      <c r="R5" s="202"/>
      <c r="S5" s="202"/>
      <c r="T5" s="202"/>
      <c r="U5" s="202"/>
      <c r="V5" s="202"/>
    </row>
    <row r="6" spans="1:24" ht="4.5" customHeight="1"/>
    <row r="7" spans="1:24" ht="52.5" customHeight="1">
      <c r="B7" s="250" t="s">
        <v>114</v>
      </c>
      <c r="D7" s="251" t="s">
        <v>60</v>
      </c>
      <c r="E7" s="216"/>
      <c r="H7" s="251" t="s">
        <v>61</v>
      </c>
      <c r="I7" s="216"/>
      <c r="K7" s="251" t="s">
        <v>66</v>
      </c>
      <c r="L7" s="216"/>
      <c r="N7" s="251" t="s">
        <v>65</v>
      </c>
      <c r="O7" s="216"/>
      <c r="Q7" s="251" t="s">
        <v>64</v>
      </c>
      <c r="R7" s="216"/>
      <c r="T7" s="251" t="s">
        <v>174</v>
      </c>
      <c r="U7" s="216"/>
      <c r="W7" s="251" t="s">
        <v>62</v>
      </c>
      <c r="X7" s="216"/>
    </row>
    <row r="8" spans="1:24" ht="36" customHeight="1">
      <c r="B8" s="231"/>
      <c r="D8" s="20" t="s">
        <v>119</v>
      </c>
      <c r="E8" s="26" t="s">
        <v>128</v>
      </c>
      <c r="H8" s="20" t="s">
        <v>119</v>
      </c>
      <c r="I8" s="26" t="s">
        <v>175</v>
      </c>
      <c r="K8" s="20" t="s">
        <v>119</v>
      </c>
      <c r="L8" s="26" t="s">
        <v>176</v>
      </c>
      <c r="N8" s="20" t="s">
        <v>119</v>
      </c>
      <c r="O8" s="26" t="s">
        <v>176</v>
      </c>
      <c r="Q8" s="20" t="s">
        <v>119</v>
      </c>
      <c r="R8" s="26" t="s">
        <v>176</v>
      </c>
      <c r="T8" s="20" t="s">
        <v>119</v>
      </c>
      <c r="U8" s="26" t="s">
        <v>176</v>
      </c>
      <c r="W8" s="20" t="s">
        <v>119</v>
      </c>
      <c r="X8" s="26" t="s">
        <v>176</v>
      </c>
    </row>
    <row r="9" spans="1:24" ht="4.5" customHeight="1"/>
    <row r="10" spans="1:24">
      <c r="B10" s="107" t="s">
        <v>88</v>
      </c>
      <c r="D10" s="95">
        <v>472594</v>
      </c>
      <c r="E10" s="138">
        <v>19.608367062006131</v>
      </c>
      <c r="H10" s="95">
        <v>455630</v>
      </c>
      <c r="I10" s="138">
        <v>96.410449561357098</v>
      </c>
      <c r="K10" s="95">
        <v>90806</v>
      </c>
      <c r="L10" s="138">
        <v>19.92976757456708</v>
      </c>
      <c r="N10" s="95">
        <v>155443</v>
      </c>
      <c r="O10" s="138">
        <v>34.116059083027892</v>
      </c>
      <c r="Q10" s="95">
        <v>125231</v>
      </c>
      <c r="R10" s="138">
        <v>27.48524021684262</v>
      </c>
      <c r="T10" s="95">
        <v>371480</v>
      </c>
      <c r="U10" s="138">
        <v>81.531066874437599</v>
      </c>
      <c r="W10" s="95">
        <v>84150</v>
      </c>
      <c r="X10" s="138">
        <v>18.468933125562408</v>
      </c>
    </row>
    <row r="11" spans="1:24">
      <c r="B11" s="111" t="s">
        <v>89</v>
      </c>
      <c r="D11" s="72">
        <v>63480</v>
      </c>
      <c r="E11" s="139">
        <v>2.6338445708073932</v>
      </c>
      <c r="H11" s="72">
        <v>59880</v>
      </c>
      <c r="I11" s="139">
        <v>94.328922495274099</v>
      </c>
      <c r="K11" s="72">
        <v>15058</v>
      </c>
      <c r="L11" s="139">
        <v>25.146960587842351</v>
      </c>
      <c r="N11" s="72">
        <v>18407</v>
      </c>
      <c r="O11" s="139">
        <v>30.739812959251839</v>
      </c>
      <c r="Q11" s="72">
        <v>18566</v>
      </c>
      <c r="R11" s="139">
        <v>31.005344021376089</v>
      </c>
      <c r="T11" s="72">
        <v>52031</v>
      </c>
      <c r="U11" s="139">
        <v>86.892117568470269</v>
      </c>
      <c r="W11" s="72">
        <v>7849</v>
      </c>
      <c r="X11" s="139">
        <v>13.107882431529729</v>
      </c>
    </row>
    <row r="12" spans="1:24">
      <c r="B12" s="111" t="s">
        <v>90</v>
      </c>
      <c r="D12" s="72">
        <v>50253</v>
      </c>
      <c r="E12" s="139">
        <v>2.0850439700186501</v>
      </c>
      <c r="H12" s="72">
        <v>45982</v>
      </c>
      <c r="I12" s="139">
        <v>91.501004915129442</v>
      </c>
      <c r="K12" s="72">
        <v>7694</v>
      </c>
      <c r="L12" s="139">
        <v>16.732634509155751</v>
      </c>
      <c r="N12" s="72">
        <v>12002</v>
      </c>
      <c r="O12" s="139">
        <v>26.101517985298599</v>
      </c>
      <c r="Q12" s="72">
        <v>17714</v>
      </c>
      <c r="R12" s="139">
        <v>38.523770170936459</v>
      </c>
      <c r="T12" s="72">
        <v>37410</v>
      </c>
      <c r="U12" s="139">
        <v>81.357922665390802</v>
      </c>
      <c r="W12" s="72">
        <v>8572</v>
      </c>
      <c r="X12" s="139">
        <v>18.642077334609191</v>
      </c>
    </row>
    <row r="13" spans="1:24">
      <c r="B13" s="111" t="s">
        <v>91</v>
      </c>
      <c r="D13" s="72">
        <v>51246</v>
      </c>
      <c r="E13" s="139">
        <v>2.1262444687396922</v>
      </c>
      <c r="H13" s="72">
        <v>49847</v>
      </c>
      <c r="I13" s="139">
        <v>97.270030831674674</v>
      </c>
      <c r="K13" s="72">
        <v>9020</v>
      </c>
      <c r="L13" s="139">
        <v>18.095371837823741</v>
      </c>
      <c r="N13" s="72">
        <v>12409</v>
      </c>
      <c r="O13" s="139">
        <v>24.894176179108069</v>
      </c>
      <c r="Q13" s="72">
        <v>18202</v>
      </c>
      <c r="R13" s="139">
        <v>36.515738158765828</v>
      </c>
      <c r="T13" s="72">
        <v>39631</v>
      </c>
      <c r="U13" s="139">
        <v>79.505286175697634</v>
      </c>
      <c r="W13" s="72">
        <v>10216</v>
      </c>
      <c r="X13" s="139">
        <v>20.494713824302369</v>
      </c>
    </row>
    <row r="14" spans="1:24">
      <c r="B14" s="111" t="s">
        <v>92</v>
      </c>
      <c r="D14" s="72">
        <v>90663</v>
      </c>
      <c r="E14" s="139">
        <v>3.76169266419519</v>
      </c>
      <c r="H14" s="72">
        <v>88040</v>
      </c>
      <c r="I14" s="139">
        <v>97.106868292467709</v>
      </c>
      <c r="K14" s="72">
        <v>26808</v>
      </c>
      <c r="L14" s="139">
        <v>30.44979554747842</v>
      </c>
      <c r="N14" s="72">
        <v>28376</v>
      </c>
      <c r="O14" s="139">
        <v>32.230804179918223</v>
      </c>
      <c r="Q14" s="72">
        <v>23542</v>
      </c>
      <c r="R14" s="139">
        <v>26.74011812812358</v>
      </c>
      <c r="T14" s="72">
        <v>78726</v>
      </c>
      <c r="U14" s="139">
        <v>89.420717855520209</v>
      </c>
      <c r="W14" s="72">
        <v>9314</v>
      </c>
      <c r="X14" s="139">
        <v>10.57928214447978</v>
      </c>
    </row>
    <row r="15" spans="1:24">
      <c r="B15" s="111" t="s">
        <v>93</v>
      </c>
      <c r="D15" s="72">
        <v>26138</v>
      </c>
      <c r="E15" s="139">
        <v>1.0844900660328229</v>
      </c>
      <c r="H15" s="72">
        <v>25490</v>
      </c>
      <c r="I15" s="139">
        <v>97.520850868467363</v>
      </c>
      <c r="K15" s="72">
        <v>5304</v>
      </c>
      <c r="L15" s="139">
        <v>20.808160062769719</v>
      </c>
      <c r="N15" s="72">
        <v>9022</v>
      </c>
      <c r="O15" s="139">
        <v>35.3942722636328</v>
      </c>
      <c r="Q15" s="72">
        <v>6598</v>
      </c>
      <c r="R15" s="139">
        <v>25.88466065123578</v>
      </c>
      <c r="T15" s="72">
        <v>20924</v>
      </c>
      <c r="U15" s="139">
        <v>82.087092977638292</v>
      </c>
      <c r="W15" s="72">
        <v>4566</v>
      </c>
      <c r="X15" s="139">
        <v>17.912907022361711</v>
      </c>
    </row>
    <row r="16" spans="1:24">
      <c r="B16" s="111" t="s">
        <v>94</v>
      </c>
      <c r="D16" s="72">
        <v>162169</v>
      </c>
      <c r="E16" s="139">
        <v>6.7285434814628866</v>
      </c>
      <c r="H16" s="72">
        <v>158289</v>
      </c>
      <c r="I16" s="139">
        <v>97.607434219857055</v>
      </c>
      <c r="K16" s="72">
        <v>34550</v>
      </c>
      <c r="L16" s="139">
        <v>21.827164237565469</v>
      </c>
      <c r="N16" s="72">
        <v>42705</v>
      </c>
      <c r="O16" s="139">
        <v>26.979133104637722</v>
      </c>
      <c r="Q16" s="72">
        <v>52094</v>
      </c>
      <c r="R16" s="139">
        <v>32.910688677040092</v>
      </c>
      <c r="T16" s="72">
        <v>129349</v>
      </c>
      <c r="U16" s="139">
        <v>81.716986019243294</v>
      </c>
      <c r="W16" s="72">
        <v>28940</v>
      </c>
      <c r="X16" s="139">
        <v>18.283013980756721</v>
      </c>
    </row>
    <row r="17" spans="2:24">
      <c r="B17" s="111" t="s">
        <v>95</v>
      </c>
      <c r="D17" s="72">
        <v>105972</v>
      </c>
      <c r="E17" s="139">
        <v>4.3968773922117368</v>
      </c>
      <c r="H17" s="72">
        <v>102415</v>
      </c>
      <c r="I17" s="139">
        <v>96.643452987581625</v>
      </c>
      <c r="K17" s="72">
        <v>25742</v>
      </c>
      <c r="L17" s="139">
        <v>25.13498999170044</v>
      </c>
      <c r="N17" s="72">
        <v>27849</v>
      </c>
      <c r="O17" s="139">
        <v>27.192305814577939</v>
      </c>
      <c r="Q17" s="72">
        <v>32436</v>
      </c>
      <c r="R17" s="139">
        <v>31.67114192256993</v>
      </c>
      <c r="T17" s="72">
        <v>86027</v>
      </c>
      <c r="U17" s="139">
        <v>83.998437728848316</v>
      </c>
      <c r="W17" s="72">
        <v>16388</v>
      </c>
      <c r="X17" s="139">
        <v>16.001562271151691</v>
      </c>
    </row>
    <row r="18" spans="2:24">
      <c r="B18" s="111" t="s">
        <v>96</v>
      </c>
      <c r="D18" s="72">
        <v>435013</v>
      </c>
      <c r="E18" s="139">
        <v>18.049096223702531</v>
      </c>
      <c r="H18" s="72">
        <v>404778</v>
      </c>
      <c r="I18" s="139">
        <v>93.049632999473573</v>
      </c>
      <c r="K18" s="72">
        <v>51161</v>
      </c>
      <c r="L18" s="139">
        <v>12.639273873580089</v>
      </c>
      <c r="N18" s="72">
        <v>111692</v>
      </c>
      <c r="O18" s="139">
        <v>27.593396874336062</v>
      </c>
      <c r="Q18" s="72">
        <v>145181</v>
      </c>
      <c r="R18" s="139">
        <v>35.866820825242478</v>
      </c>
      <c r="T18" s="72">
        <v>308034</v>
      </c>
      <c r="U18" s="139">
        <v>76.099491573158616</v>
      </c>
      <c r="W18" s="72">
        <v>96744</v>
      </c>
      <c r="X18" s="139">
        <v>23.90050842684138</v>
      </c>
    </row>
    <row r="19" spans="2:24">
      <c r="B19" s="111" t="s">
        <v>97</v>
      </c>
      <c r="D19" s="72">
        <v>247169</v>
      </c>
      <c r="E19" s="139">
        <v>10.25527297923586</v>
      </c>
      <c r="H19" s="72">
        <v>229239</v>
      </c>
      <c r="I19" s="139">
        <v>92.745854051276652</v>
      </c>
      <c r="K19" s="72">
        <v>51685</v>
      </c>
      <c r="L19" s="139">
        <v>22.546338101282942</v>
      </c>
      <c r="N19" s="72">
        <v>74277</v>
      </c>
      <c r="O19" s="139">
        <v>32.401554709277221</v>
      </c>
      <c r="Q19" s="72">
        <v>71297</v>
      </c>
      <c r="R19" s="139">
        <v>31.101601385453609</v>
      </c>
      <c r="T19" s="72">
        <v>197259</v>
      </c>
      <c r="U19" s="139">
        <v>86.049494196013768</v>
      </c>
      <c r="W19" s="72">
        <v>31980</v>
      </c>
      <c r="X19" s="139">
        <v>13.95050580398623</v>
      </c>
    </row>
    <row r="20" spans="2:24">
      <c r="B20" s="111" t="s">
        <v>98</v>
      </c>
      <c r="D20" s="72">
        <v>62080</v>
      </c>
      <c r="E20" s="139">
        <v>2.575757261432309</v>
      </c>
      <c r="H20" s="72">
        <v>58675</v>
      </c>
      <c r="I20" s="139">
        <v>94.515141752577307</v>
      </c>
      <c r="K20" s="72">
        <v>13108</v>
      </c>
      <c r="L20" s="139">
        <v>22.340008521516829</v>
      </c>
      <c r="N20" s="72">
        <v>14148</v>
      </c>
      <c r="O20" s="139">
        <v>24.11248402215594</v>
      </c>
      <c r="Q20" s="72">
        <v>15217</v>
      </c>
      <c r="R20" s="139">
        <v>25.934384320409031</v>
      </c>
      <c r="T20" s="72">
        <v>42473</v>
      </c>
      <c r="U20" s="139">
        <v>72.386876864081813</v>
      </c>
      <c r="W20" s="72">
        <v>16202</v>
      </c>
      <c r="X20" s="139">
        <v>27.61312313591819</v>
      </c>
    </row>
    <row r="21" spans="2:24">
      <c r="B21" s="111" t="s">
        <v>99</v>
      </c>
      <c r="D21" s="72">
        <v>104553</v>
      </c>
      <c r="E21" s="139">
        <v>4.3380017550665606</v>
      </c>
      <c r="H21" s="72">
        <v>104541</v>
      </c>
      <c r="I21" s="139">
        <v>99.988522567501647</v>
      </c>
      <c r="K21" s="72">
        <v>27659</v>
      </c>
      <c r="L21" s="139">
        <v>26.45756210482012</v>
      </c>
      <c r="N21" s="72">
        <v>33057</v>
      </c>
      <c r="O21" s="139">
        <v>31.621086463684101</v>
      </c>
      <c r="Q21" s="72">
        <v>38361</v>
      </c>
      <c r="R21" s="139">
        <v>36.69469394782908</v>
      </c>
      <c r="T21" s="72">
        <v>99077</v>
      </c>
      <c r="U21" s="139">
        <v>94.773342516333301</v>
      </c>
      <c r="W21" s="72">
        <v>5464</v>
      </c>
      <c r="X21" s="139">
        <v>5.2266574836666946</v>
      </c>
    </row>
    <row r="22" spans="2:24">
      <c r="B22" s="111" t="s">
        <v>100</v>
      </c>
      <c r="D22" s="72">
        <v>294668</v>
      </c>
      <c r="E22" s="139">
        <v>12.22605091352667</v>
      </c>
      <c r="H22" s="72">
        <v>294479</v>
      </c>
      <c r="I22" s="139">
        <v>99.935860018732953</v>
      </c>
      <c r="K22" s="72">
        <v>74283</v>
      </c>
      <c r="L22" s="139">
        <v>25.225228284529631</v>
      </c>
      <c r="N22" s="72">
        <v>90875</v>
      </c>
      <c r="O22" s="139">
        <v>30.859585912747601</v>
      </c>
      <c r="Q22" s="72">
        <v>74035</v>
      </c>
      <c r="R22" s="139">
        <v>25.14101175296031</v>
      </c>
      <c r="T22" s="72">
        <v>239193</v>
      </c>
      <c r="U22" s="139">
        <v>81.225825950237535</v>
      </c>
      <c r="W22" s="72">
        <v>55286</v>
      </c>
      <c r="X22" s="139">
        <v>18.774174049762461</v>
      </c>
    </row>
    <row r="23" spans="2:24">
      <c r="B23" s="111" t="s">
        <v>101</v>
      </c>
      <c r="D23" s="72">
        <v>76372</v>
      </c>
      <c r="E23" s="139">
        <v>3.1687457082813828</v>
      </c>
      <c r="H23" s="72">
        <v>70872</v>
      </c>
      <c r="I23" s="139">
        <v>92.798407793432148</v>
      </c>
      <c r="K23" s="72">
        <v>15887</v>
      </c>
      <c r="L23" s="139">
        <v>22.416469127441019</v>
      </c>
      <c r="N23" s="72">
        <v>21395</v>
      </c>
      <c r="O23" s="139">
        <v>30.188226662151489</v>
      </c>
      <c r="Q23" s="72">
        <v>22508</v>
      </c>
      <c r="R23" s="139">
        <v>31.75866350603906</v>
      </c>
      <c r="T23" s="72">
        <v>59790</v>
      </c>
      <c r="U23" s="139">
        <v>84.363359295631554</v>
      </c>
      <c r="W23" s="72">
        <v>11082</v>
      </c>
      <c r="X23" s="139">
        <v>15.636640704368441</v>
      </c>
    </row>
    <row r="24" spans="2:24">
      <c r="B24" s="111" t="s">
        <v>102</v>
      </c>
      <c r="D24" s="72">
        <v>24308</v>
      </c>
      <c r="E24" s="139">
        <v>1.0085616544925351</v>
      </c>
      <c r="H24" s="72">
        <v>23928</v>
      </c>
      <c r="I24" s="139">
        <v>98.436728649004451</v>
      </c>
      <c r="K24" s="72">
        <v>3120</v>
      </c>
      <c r="L24" s="139">
        <v>13.03911735205617</v>
      </c>
      <c r="N24" s="72">
        <v>6546</v>
      </c>
      <c r="O24" s="139">
        <v>27.357071213640921</v>
      </c>
      <c r="Q24" s="72">
        <v>7866</v>
      </c>
      <c r="R24" s="139">
        <v>32.873620862587757</v>
      </c>
      <c r="T24" s="72">
        <v>17532</v>
      </c>
      <c r="U24" s="139">
        <v>73.269809428284859</v>
      </c>
      <c r="W24" s="72">
        <v>6396</v>
      </c>
      <c r="X24" s="139">
        <v>26.730190571715141</v>
      </c>
    </row>
    <row r="25" spans="2:24">
      <c r="B25" s="111" t="s">
        <v>103</v>
      </c>
      <c r="D25" s="72">
        <v>122154</v>
      </c>
      <c r="E25" s="139">
        <v>5.0682837067171747</v>
      </c>
      <c r="H25" s="72">
        <v>122005</v>
      </c>
      <c r="I25" s="139">
        <v>99.878022823648834</v>
      </c>
      <c r="K25" s="72">
        <v>19329</v>
      </c>
      <c r="L25" s="139">
        <v>15.842793328142291</v>
      </c>
      <c r="N25" s="72">
        <v>27514</v>
      </c>
      <c r="O25" s="139">
        <v>22.551534773165031</v>
      </c>
      <c r="Q25" s="72">
        <v>41053</v>
      </c>
      <c r="R25" s="139">
        <v>33.648620958157451</v>
      </c>
      <c r="T25" s="72">
        <v>87896</v>
      </c>
      <c r="U25" s="139">
        <v>72.042949059464775</v>
      </c>
      <c r="W25" s="72">
        <v>34109</v>
      </c>
      <c r="X25" s="139">
        <v>27.957050940535218</v>
      </c>
    </row>
    <row r="26" spans="2:24">
      <c r="B26" s="111" t="s">
        <v>104</v>
      </c>
      <c r="D26" s="72">
        <v>15377</v>
      </c>
      <c r="E26" s="139">
        <v>0.63800611161476495</v>
      </c>
      <c r="H26" s="72">
        <v>15368</v>
      </c>
      <c r="I26" s="139">
        <v>99.941471028158929</v>
      </c>
      <c r="K26" s="72">
        <v>2202</v>
      </c>
      <c r="L26" s="139">
        <v>14.32847475273295</v>
      </c>
      <c r="N26" s="72">
        <v>4558</v>
      </c>
      <c r="O26" s="139">
        <v>29.659031754294642</v>
      </c>
      <c r="Q26" s="72">
        <v>3959</v>
      </c>
      <c r="R26" s="139">
        <v>25.761322228006239</v>
      </c>
      <c r="T26" s="72">
        <v>10719</v>
      </c>
      <c r="U26" s="139">
        <v>69.74882873503384</v>
      </c>
      <c r="W26" s="72">
        <v>4649</v>
      </c>
      <c r="X26" s="139">
        <v>30.25117126496616</v>
      </c>
    </row>
    <row r="27" spans="2:24">
      <c r="B27" s="111" t="s">
        <v>105</v>
      </c>
      <c r="D27" s="72">
        <v>2541</v>
      </c>
      <c r="E27" s="139">
        <v>0.105428466515778</v>
      </c>
      <c r="H27" s="72">
        <v>2488</v>
      </c>
      <c r="I27" s="139">
        <v>97.914207005116097</v>
      </c>
      <c r="K27" s="72">
        <v>433</v>
      </c>
      <c r="L27" s="139">
        <v>17.40353697749196</v>
      </c>
      <c r="N27" s="72">
        <v>607</v>
      </c>
      <c r="O27" s="139">
        <v>24.39710610932476</v>
      </c>
      <c r="Q27" s="72">
        <v>690</v>
      </c>
      <c r="R27" s="139">
        <v>27.733118971061089</v>
      </c>
      <c r="T27" s="72">
        <v>1730</v>
      </c>
      <c r="U27" s="139">
        <v>69.533762057877809</v>
      </c>
      <c r="W27" s="72">
        <v>758</v>
      </c>
      <c r="X27" s="139">
        <v>30.466237942122191</v>
      </c>
    </row>
    <row r="28" spans="2:24">
      <c r="B28" s="115" t="s">
        <v>106</v>
      </c>
      <c r="D28" s="87">
        <v>3415</v>
      </c>
      <c r="E28" s="140">
        <v>0.14169154393993769</v>
      </c>
      <c r="H28" s="87">
        <v>3342</v>
      </c>
      <c r="I28" s="140">
        <v>97.862371888726202</v>
      </c>
      <c r="K28" s="87">
        <v>910</v>
      </c>
      <c r="L28" s="140">
        <v>27.229204069419509</v>
      </c>
      <c r="N28" s="87">
        <v>1009</v>
      </c>
      <c r="O28" s="140">
        <v>30.19150209455416</v>
      </c>
      <c r="Q28" s="87">
        <v>710</v>
      </c>
      <c r="R28" s="140">
        <v>21.244763614602039</v>
      </c>
      <c r="T28" s="87">
        <v>2629</v>
      </c>
      <c r="U28" s="140">
        <v>78.665469778575698</v>
      </c>
      <c r="W28" s="87">
        <v>713</v>
      </c>
      <c r="X28" s="140">
        <v>21.334530221424298</v>
      </c>
    </row>
    <row r="29" spans="2:24" ht="8" customHeight="1"/>
    <row r="30" spans="2:24">
      <c r="B30" s="119" t="s">
        <v>49</v>
      </c>
      <c r="D30" s="120">
        <v>2410165</v>
      </c>
      <c r="E30" s="123">
        <v>100</v>
      </c>
      <c r="H30" s="120">
        <v>2315288</v>
      </c>
      <c r="I30" s="123">
        <v>96.063464534585805</v>
      </c>
      <c r="K30" s="120">
        <v>474759</v>
      </c>
      <c r="L30" s="123">
        <v>20.505397168732351</v>
      </c>
      <c r="N30" s="120">
        <v>691891</v>
      </c>
      <c r="O30" s="123">
        <v>29.883582517596089</v>
      </c>
      <c r="Q30" s="120">
        <v>715260</v>
      </c>
      <c r="R30" s="123">
        <v>30.892916993479862</v>
      </c>
      <c r="T30" s="120">
        <v>1881910</v>
      </c>
      <c r="U30" s="123">
        <v>81.281896679808298</v>
      </c>
      <c r="W30" s="120">
        <v>433378</v>
      </c>
      <c r="X30" s="123">
        <v>18.718103320191702</v>
      </c>
    </row>
  </sheetData>
  <mergeCells count="10">
    <mergeCell ref="B5:V5"/>
    <mergeCell ref="B7:B8"/>
    <mergeCell ref="A4:V4"/>
    <mergeCell ref="W7:X7"/>
    <mergeCell ref="K7:L7"/>
    <mergeCell ref="Q7:R7"/>
    <mergeCell ref="D7:E7"/>
    <mergeCell ref="T7:U7"/>
    <mergeCell ref="N7:O7"/>
    <mergeCell ref="H7:I7"/>
  </mergeCells>
  <printOptions horizontalCentered="1" verticalCentered="1"/>
  <pageMargins left="0.27777777777777779" right="0.27777777777777779" top="0.27777777777777779" bottom="0.27777777777777779" header="0.1388888888888889" footer="0.1388888888888889"/>
  <pageSetup paperSize="9" scale="6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N31"/>
  <sheetViews>
    <sheetView showGridLines="0" workbookViewId="0"/>
  </sheetViews>
  <sheetFormatPr baseColWidth="10" defaultColWidth="8.7265625" defaultRowHeight="14.5"/>
  <cols>
    <col min="1" max="1" width="2" customWidth="1"/>
  </cols>
  <sheetData>
    <row r="2" spans="2:14" ht="70" customHeight="1"/>
    <row r="3" spans="2:14" ht="15.5">
      <c r="B3" s="1" t="s">
        <v>0</v>
      </c>
    </row>
    <row r="5" spans="2:14" ht="25.5" customHeight="1">
      <c r="B5" s="1" t="s">
        <v>1</v>
      </c>
      <c r="N5" s="1" t="s">
        <v>2</v>
      </c>
    </row>
    <row r="7" spans="2:14">
      <c r="B7" s="2" t="s">
        <v>3</v>
      </c>
    </row>
    <row r="8" spans="2:14">
      <c r="B8" s="3" t="s">
        <v>4</v>
      </c>
    </row>
    <row r="9" spans="2:14">
      <c r="B9" s="3" t="s">
        <v>5</v>
      </c>
    </row>
    <row r="10" spans="2:14">
      <c r="B10" s="3" t="s">
        <v>6</v>
      </c>
    </row>
    <row r="11" spans="2:14">
      <c r="B11" s="3" t="s">
        <v>7</v>
      </c>
    </row>
    <row r="12" spans="2:14">
      <c r="B12" s="3" t="s">
        <v>8</v>
      </c>
    </row>
    <row r="13" spans="2:14">
      <c r="B13" s="3" t="s">
        <v>9</v>
      </c>
    </row>
    <row r="14" spans="2:14">
      <c r="B14" s="3" t="s">
        <v>10</v>
      </c>
    </row>
    <row r="16" spans="2:14">
      <c r="B16" s="2" t="s">
        <v>11</v>
      </c>
    </row>
    <row r="17" spans="2:2">
      <c r="B17" s="3" t="s">
        <v>12</v>
      </c>
    </row>
    <row r="18" spans="2:2">
      <c r="B18" s="3" t="s">
        <v>13</v>
      </c>
    </row>
    <row r="19" spans="2:2">
      <c r="B19" s="3" t="s">
        <v>14</v>
      </c>
    </row>
    <row r="20" spans="2:2">
      <c r="B20" s="3" t="s">
        <v>15</v>
      </c>
    </row>
    <row r="21" spans="2:2">
      <c r="B21" s="3" t="s">
        <v>16</v>
      </c>
    </row>
    <row r="22" spans="2:2">
      <c r="B22" s="3" t="s">
        <v>17</v>
      </c>
    </row>
    <row r="23" spans="2:2">
      <c r="B23" s="3" t="s">
        <v>18</v>
      </c>
    </row>
    <row r="25" spans="2:2">
      <c r="B25" s="2" t="s">
        <v>19</v>
      </c>
    </row>
    <row r="26" spans="2:2">
      <c r="B26" s="3" t="s">
        <v>20</v>
      </c>
    </row>
    <row r="27" spans="2:2">
      <c r="B27" s="3" t="s">
        <v>21</v>
      </c>
    </row>
    <row r="28" spans="2:2">
      <c r="B28" s="3" t="s">
        <v>22</v>
      </c>
    </row>
    <row r="29" spans="2:2">
      <c r="B29" s="3" t="s">
        <v>23</v>
      </c>
    </row>
    <row r="30" spans="2:2">
      <c r="B30" s="3" t="s">
        <v>24</v>
      </c>
    </row>
    <row r="31" spans="2:2">
      <c r="B31" s="3" t="s">
        <v>25</v>
      </c>
    </row>
  </sheetData>
  <hyperlinks>
    <hyperlink ref="B8" location="'EVO'!A1" display="1.1. EVOLUCIÓN DE LAS PRINCIPALES VARIABLES" xr:uid="{00000000-0004-0000-0100-000000000000}"/>
    <hyperlink ref="B9" location="'EVO_sol'!A1" display="1.2. EVOLUCIÓN DE LAS SOLICITUDES POR COMUNIDADES AUTÓNOMAS." xr:uid="{00000000-0004-0000-0100-000001000000}"/>
    <hyperlink ref="B10" location="'EVO_resol'!A1" display="1.3. EVOLUCIÓN DE LAS RESOLUCIONES DE GRADO POR COMUNIDADES AUTÓNOMAS." xr:uid="{00000000-0004-0000-0100-000002000000}"/>
    <hyperlink ref="B11" location="'EVO_derecho'!A1" display="1.4. EVOLUCIÓN DE LAS PERSONAS CON DERECHO A PRESTACIÓN POR COMUNIDADES AUTÓNOMAS." xr:uid="{00000000-0004-0000-0100-000003000000}"/>
    <hyperlink ref="B12" location="'EVO_resolPIA'!A1" display="1.5. EVOLUCIÓN DE LAS RESOLUCIONES DE PIA POR COMUNIDADES AUTÓNOMAS." xr:uid="{00000000-0004-0000-0100-000004000000}"/>
    <hyperlink ref="B13" location="'EVO_sinPIA'!A1" display="1.6. EVOLUCIÓN DE LAS PERSONAS CON DERECHO A PRESTACIÓN PENDIENTES DE PIA POR COMUNIDADES AUTÓNOMAS." xr:uid="{00000000-0004-0000-0100-000005000000}"/>
    <hyperlink ref="B14" location="'EVO_prest'!A1" display="1.7. EVOLUCIÓN DE LAS PRESTACIONES POR COMUNIDADES AUTÓNOMAS." xr:uid="{00000000-0004-0000-0100-000006000000}"/>
    <hyperlink ref="B17" location="'20pobl'!A1" display="2.0. POBLACIÓN DE LAS COMUNIDADES AUTÓNOMAS POR SEXO Y TRAMOS DE EDAD" xr:uid="{00000000-0004-0000-0100-000007000000}"/>
    <hyperlink ref="B18" location="'21solsaad'!A1" display="2.1. SOLICITUDES." xr:uid="{00000000-0004-0000-0100-000008000000}"/>
    <hyperlink ref="B19" location="'22solcasaadpot'!A1" display="2.2. SOLICITUDES EN RELACIÓN A LA POBLACIÓN POTENCIALMENTE DEPENDIENTE DE LAS COMUNIDADES AUTÓNOMAS." xr:uid="{00000000-0004-0000-0100-000009000000}"/>
    <hyperlink ref="B20" location="'23solcasaad'!A1" display="2.3. SOLICITUDES DE LAS COMUNIDADES AUTÓNOMAS POR SEXO Y TRAMOS DE EDAD" xr:uid="{00000000-0004-0000-0100-00000A000000}"/>
    <hyperlink ref="B21" location="'24solcasaad_pobl'!A1" display="2.4.a., 2.4.b SOLICITUDES EN RELACIÓN A LA POBLACIÓN DE LAS COMUNIDADES AUTÓNOMAS POR TRAMOS DE EDAD" xr:uid="{00000000-0004-0000-0100-00000B000000}"/>
    <hyperlink ref="B22" location="'25solaltabaja'!A1" display="2.5. ALTAS Y BAJAS DE SOLICITUDES EN EL ÚLTIMO MES" xr:uid="{00000000-0004-0000-0100-00000C000000}"/>
    <hyperlink ref="B23" location="'26perfsaad'!A1" display="2.6. PERFIL DE LA PERSONA SOLICITANTE: SEXO Y EDAD" xr:uid="{00000000-0004-0000-0100-00000D000000}"/>
    <hyperlink ref="B26" location="'31dictsaad'!A1" display="3.1. RESOLUCIONES DE GRADO." xr:uid="{00000000-0004-0000-0100-00000E000000}"/>
    <hyperlink ref="B27" location="'32dictcasaadpot'!A1" display="3.2. RESOLUCIONES DE GRADO EN RELACIÓN A LA POBLACIÓN POTENCIALMENTE DEPENDIENTE DE LAS COMUNIDADES AUTÓNOMAS." xr:uid="{00000000-0004-0000-0100-00000F000000}"/>
    <hyperlink ref="B28" location="'33dictcasaad'!A1" display="3.3., 3.3.a.-3.3.d. RESOLUCIONES DE GRADO DE LAS COMUNIDADES AUTÓNOMAS POR SEXO, TRAMOS DE EDAD Y GRADO" xr:uid="{00000000-0004-0000-0100-000010000000}"/>
    <hyperlink ref="B29" location="'34adictcasaad'!A1" display="3.4.a., 3.4.b. RESOLUCIONES DE GRADO EN RELACIÓN A LA POBLACIÓN DE LAS COMUNIDADES AUTÓNOMAS POR TRAMOS DE EDAD" xr:uid="{00000000-0004-0000-0100-000011000000}"/>
    <hyperlink ref="B30" location="'35ResolGraAltaBaj'!A1" display="3.5. ALTAS Y BAJAS DE RESOLUCIONES DE GRADO EN EL ÚLTIMO MES" xr:uid="{00000000-0004-0000-0100-000012000000}"/>
    <hyperlink ref="B31" location="'36perfresol'!A1" display="3.6., 3.6.a., 3.6.b. PERFIL DE LA PERSONA CON RESOLUCIÓN DE GRADO: SEXO Y EDAD. GRÁFICO" xr:uid="{00000000-0004-0000-0100-000013000000}"/>
  </hyperlink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6:T7"/>
  <sheetViews>
    <sheetView showGridLines="0" workbookViewId="0"/>
  </sheetViews>
  <sheetFormatPr baseColWidth="10" defaultColWidth="8.7265625" defaultRowHeight="14.5"/>
  <sheetData>
    <row r="6" spans="1:20" ht="21">
      <c r="A6" s="201" t="s">
        <v>177</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6:T7"/>
  <sheetViews>
    <sheetView showGridLines="0" workbookViewId="0"/>
  </sheetViews>
  <sheetFormatPr baseColWidth="10" defaultColWidth="8.7265625" defaultRowHeight="14.5"/>
  <sheetData>
    <row r="6" spans="1:20" ht="21">
      <c r="A6" s="201" t="s">
        <v>178</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179</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61</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455630</v>
      </c>
      <c r="K10" s="127">
        <v>5.2511821008716089</v>
      </c>
      <c r="L10" s="124">
        <v>41.550395231685663</v>
      </c>
    </row>
    <row r="11" spans="1:21">
      <c r="B11" s="111" t="s">
        <v>89</v>
      </c>
      <c r="D11" s="42">
        <v>1364621</v>
      </c>
      <c r="E11" s="125">
        <v>2.777668031114533</v>
      </c>
      <c r="G11" s="42">
        <v>191202</v>
      </c>
      <c r="H11" s="125">
        <v>2.823031443398516</v>
      </c>
      <c r="J11" s="42">
        <v>59880</v>
      </c>
      <c r="K11" s="128">
        <v>4.3880315486864134</v>
      </c>
      <c r="L11" s="125">
        <v>31.31766404117112</v>
      </c>
    </row>
    <row r="12" spans="1:21">
      <c r="B12" s="111" t="s">
        <v>90</v>
      </c>
      <c r="D12" s="42">
        <v>1015128</v>
      </c>
      <c r="E12" s="125">
        <v>2.066279643277682</v>
      </c>
      <c r="G12" s="42">
        <v>191994</v>
      </c>
      <c r="H12" s="125">
        <v>2.834725049653533</v>
      </c>
      <c r="J12" s="42">
        <v>45982</v>
      </c>
      <c r="K12" s="128">
        <v>4.5296750754584636</v>
      </c>
      <c r="L12" s="125">
        <v>23.949706761669638</v>
      </c>
    </row>
    <row r="13" spans="1:21">
      <c r="B13" s="111" t="s">
        <v>91</v>
      </c>
      <c r="D13" s="42">
        <v>1249844</v>
      </c>
      <c r="E13" s="125">
        <v>2.5440409627876979</v>
      </c>
      <c r="G13" s="42">
        <v>127828</v>
      </c>
      <c r="H13" s="125">
        <v>1.88733623783614</v>
      </c>
      <c r="J13" s="42">
        <v>49847</v>
      </c>
      <c r="K13" s="128">
        <v>3.9882577345652739</v>
      </c>
      <c r="L13" s="125">
        <v>38.995368776793818</v>
      </c>
    </row>
    <row r="14" spans="1:21">
      <c r="B14" s="111" t="s">
        <v>92</v>
      </c>
      <c r="D14" s="42">
        <v>2258866</v>
      </c>
      <c r="E14" s="125">
        <v>4.597891923670792</v>
      </c>
      <c r="G14" s="42">
        <v>270684</v>
      </c>
      <c r="H14" s="125">
        <v>3.9965557014303399</v>
      </c>
      <c r="J14" s="42">
        <v>88040</v>
      </c>
      <c r="K14" s="128">
        <v>3.8975308849661729</v>
      </c>
      <c r="L14" s="125">
        <v>32.52501071359962</v>
      </c>
    </row>
    <row r="15" spans="1:21">
      <c r="B15" s="111" t="s">
        <v>93</v>
      </c>
      <c r="D15" s="42">
        <v>593623</v>
      </c>
      <c r="E15" s="125">
        <v>1.208311780072491</v>
      </c>
      <c r="G15" s="42">
        <v>104312</v>
      </c>
      <c r="H15" s="125">
        <v>1.5401306258500751</v>
      </c>
      <c r="J15" s="42">
        <v>25490</v>
      </c>
      <c r="K15" s="128">
        <v>4.2939710893951224</v>
      </c>
      <c r="L15" s="125">
        <v>24.436306465219729</v>
      </c>
    </row>
    <row r="16" spans="1:21">
      <c r="B16" s="111" t="s">
        <v>94</v>
      </c>
      <c r="D16" s="42">
        <v>2401221</v>
      </c>
      <c r="E16" s="125">
        <v>4.8876536469399703</v>
      </c>
      <c r="G16" s="42">
        <v>428661</v>
      </c>
      <c r="H16" s="125">
        <v>6.3290315036383067</v>
      </c>
      <c r="J16" s="42">
        <v>158289</v>
      </c>
      <c r="K16" s="128">
        <v>6.5920213091589659</v>
      </c>
      <c r="L16" s="125">
        <v>36.926382386081308</v>
      </c>
    </row>
    <row r="17" spans="2:12">
      <c r="B17" s="111" t="s">
        <v>95</v>
      </c>
      <c r="D17" s="42">
        <v>2126378</v>
      </c>
      <c r="E17" s="125">
        <v>4.328214348647176</v>
      </c>
      <c r="G17" s="42">
        <v>300904</v>
      </c>
      <c r="H17" s="125">
        <v>4.4427435562618971</v>
      </c>
      <c r="J17" s="42">
        <v>102415</v>
      </c>
      <c r="K17" s="128">
        <v>4.8164061140587426</v>
      </c>
      <c r="L17" s="125">
        <v>34.035772206417988</v>
      </c>
    </row>
    <row r="18" spans="2:12">
      <c r="B18" s="111" t="s">
        <v>96</v>
      </c>
      <c r="D18" s="42">
        <v>8124126</v>
      </c>
      <c r="E18" s="125">
        <v>16.5365512262719</v>
      </c>
      <c r="G18" s="42">
        <v>1133130</v>
      </c>
      <c r="H18" s="125">
        <v>16.730272797659861</v>
      </c>
      <c r="J18" s="42">
        <v>404778</v>
      </c>
      <c r="K18" s="128">
        <v>4.9824190319057093</v>
      </c>
      <c r="L18" s="125">
        <v>35.722114850017213</v>
      </c>
    </row>
    <row r="19" spans="2:12">
      <c r="B19" s="111" t="s">
        <v>97</v>
      </c>
      <c r="D19" s="42">
        <v>5425182</v>
      </c>
      <c r="E19" s="125">
        <v>11.042886343078409</v>
      </c>
      <c r="G19" s="42">
        <v>691918</v>
      </c>
      <c r="H19" s="125">
        <v>10.215930117119139</v>
      </c>
      <c r="J19" s="42">
        <v>229239</v>
      </c>
      <c r="K19" s="128">
        <v>4.2254619292034814</v>
      </c>
      <c r="L19" s="125">
        <v>33.130949043094702</v>
      </c>
    </row>
    <row r="20" spans="2:12">
      <c r="B20" s="111" t="s">
        <v>98</v>
      </c>
      <c r="D20" s="42">
        <v>1053345</v>
      </c>
      <c r="E20" s="125">
        <v>2.1440698422744031</v>
      </c>
      <c r="G20" s="42">
        <v>157166</v>
      </c>
      <c r="H20" s="125">
        <v>2.3205016675200638</v>
      </c>
      <c r="J20" s="42">
        <v>58675</v>
      </c>
      <c r="K20" s="128">
        <v>5.5703496954938796</v>
      </c>
      <c r="L20" s="125">
        <v>37.333138210554438</v>
      </c>
    </row>
    <row r="21" spans="2:12">
      <c r="B21" s="111" t="s">
        <v>99</v>
      </c>
      <c r="D21" s="42">
        <v>2714741</v>
      </c>
      <c r="E21" s="125">
        <v>5.5258194681570174</v>
      </c>
      <c r="G21" s="42">
        <v>492391</v>
      </c>
      <c r="H21" s="125">
        <v>7.2699829261536948</v>
      </c>
      <c r="J21" s="42">
        <v>104541</v>
      </c>
      <c r="K21" s="128">
        <v>3.8508645944493409</v>
      </c>
      <c r="L21" s="125">
        <v>21.231297891309961</v>
      </c>
    </row>
    <row r="22" spans="2:12">
      <c r="B22" s="111" t="s">
        <v>100</v>
      </c>
      <c r="D22" s="42">
        <v>7113886</v>
      </c>
      <c r="E22" s="125">
        <v>14.48022104246764</v>
      </c>
      <c r="G22" s="42">
        <v>881049</v>
      </c>
      <c r="H22" s="125">
        <v>13.00838396133314</v>
      </c>
      <c r="J22" s="42">
        <v>294479</v>
      </c>
      <c r="K22" s="128">
        <v>4.1394956286901419</v>
      </c>
      <c r="L22" s="125">
        <v>33.423680181238502</v>
      </c>
    </row>
    <row r="23" spans="2:12">
      <c r="B23" s="111" t="s">
        <v>101</v>
      </c>
      <c r="D23" s="42">
        <v>1586989</v>
      </c>
      <c r="E23" s="125">
        <v>3.2302951596307108</v>
      </c>
      <c r="G23" s="42">
        <v>204667</v>
      </c>
      <c r="H23" s="125">
        <v>3.0218375143881562</v>
      </c>
      <c r="J23" s="42">
        <v>70872</v>
      </c>
      <c r="K23" s="128">
        <v>4.465815453037167</v>
      </c>
      <c r="L23" s="125">
        <v>34.627956631992447</v>
      </c>
    </row>
    <row r="24" spans="2:12">
      <c r="B24" s="111" t="s">
        <v>102</v>
      </c>
      <c r="D24" s="42">
        <v>683854</v>
      </c>
      <c r="E24" s="125">
        <v>1.3919757894314959</v>
      </c>
      <c r="G24" s="42">
        <v>86335</v>
      </c>
      <c r="H24" s="125">
        <v>1.274706434377312</v>
      </c>
      <c r="J24" s="42">
        <v>23928</v>
      </c>
      <c r="K24" s="128">
        <v>3.4989924750019741</v>
      </c>
      <c r="L24" s="125">
        <v>27.71529507152372</v>
      </c>
    </row>
    <row r="25" spans="2:12">
      <c r="B25" s="111" t="s">
        <v>103</v>
      </c>
      <c r="D25" s="42">
        <v>2242343</v>
      </c>
      <c r="E25" s="125">
        <v>4.5642595752912012</v>
      </c>
      <c r="G25" s="42">
        <v>346850</v>
      </c>
      <c r="H25" s="125">
        <v>5.1211203655964654</v>
      </c>
      <c r="J25" s="42">
        <v>122005</v>
      </c>
      <c r="K25" s="128">
        <v>5.4409606380469002</v>
      </c>
      <c r="L25" s="125">
        <v>35.175147758397003</v>
      </c>
    </row>
    <row r="26" spans="2:12">
      <c r="B26" s="111" t="s">
        <v>104</v>
      </c>
      <c r="D26" s="42">
        <v>326803</v>
      </c>
      <c r="E26" s="125">
        <v>0.66520319236793413</v>
      </c>
      <c r="G26" s="42">
        <v>45193</v>
      </c>
      <c r="H26" s="125">
        <v>0.66725902459968589</v>
      </c>
      <c r="J26" s="42">
        <v>15368</v>
      </c>
      <c r="K26" s="128">
        <v>4.702527210582522</v>
      </c>
      <c r="L26" s="125">
        <v>34.005266302303447</v>
      </c>
    </row>
    <row r="27" spans="2:12">
      <c r="B27" s="111" t="s">
        <v>105</v>
      </c>
      <c r="D27" s="42">
        <v>83567</v>
      </c>
      <c r="E27" s="125">
        <v>0.17009952533058489</v>
      </c>
      <c r="G27" s="42">
        <v>10381</v>
      </c>
      <c r="H27" s="125">
        <v>0.15327187693601529</v>
      </c>
      <c r="J27" s="42">
        <v>2488</v>
      </c>
      <c r="K27" s="128">
        <v>2.977251785992078</v>
      </c>
      <c r="L27" s="125">
        <v>23.96686253732781</v>
      </c>
    </row>
    <row r="28" spans="2:12">
      <c r="B28" s="115" t="s">
        <v>106</v>
      </c>
      <c r="D28" s="44">
        <v>87067</v>
      </c>
      <c r="E28" s="126">
        <v>0.1772237291270243</v>
      </c>
      <c r="G28" s="44">
        <v>11695</v>
      </c>
      <c r="H28" s="126">
        <v>0.17267263276820141</v>
      </c>
      <c r="J28" s="44">
        <v>3342</v>
      </c>
      <c r="K28" s="129">
        <v>3.83842328321867</v>
      </c>
      <c r="L28" s="126">
        <v>28.576314664386491</v>
      </c>
    </row>
    <row r="29" spans="2:12" ht="8" customHeight="1"/>
    <row r="30" spans="2:12">
      <c r="B30" s="119" t="s">
        <v>49</v>
      </c>
      <c r="D30" s="120">
        <v>49128297</v>
      </c>
      <c r="E30" s="123">
        <v>100</v>
      </c>
      <c r="G30" s="120">
        <v>6772932</v>
      </c>
      <c r="H30" s="123">
        <v>100</v>
      </c>
      <c r="J30" s="120">
        <v>2315288</v>
      </c>
      <c r="K30" s="122">
        <v>4.7127381598429929</v>
      </c>
      <c r="L30" s="123">
        <v>34.184427069399192</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180</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455630</v>
      </c>
      <c r="E12" s="108">
        <v>281178</v>
      </c>
      <c r="F12" s="109">
        <v>61.711915369927347</v>
      </c>
      <c r="G12" s="108">
        <v>174452</v>
      </c>
      <c r="H12" s="110">
        <v>38.288084630072653</v>
      </c>
      <c r="J12" s="40">
        <v>126767</v>
      </c>
      <c r="K12" s="109">
        <v>27.82235585892062</v>
      </c>
      <c r="L12" s="108">
        <v>52948</v>
      </c>
      <c r="M12" s="109">
        <v>41.76796800429134</v>
      </c>
      <c r="N12" s="108">
        <v>73819</v>
      </c>
      <c r="O12" s="110">
        <v>58.232031995708667</v>
      </c>
      <c r="Q12" s="40">
        <v>110274</v>
      </c>
      <c r="R12" s="109">
        <v>24.202532756842171</v>
      </c>
      <c r="S12" s="108">
        <v>72278</v>
      </c>
      <c r="T12" s="109">
        <v>65.544008560494774</v>
      </c>
      <c r="U12" s="108">
        <v>37996</v>
      </c>
      <c r="V12" s="110">
        <v>34.455991439505233</v>
      </c>
      <c r="X12" s="40">
        <v>218589</v>
      </c>
      <c r="Y12" s="109">
        <v>47.975111384237209</v>
      </c>
      <c r="Z12" s="108">
        <v>155952</v>
      </c>
      <c r="AA12" s="109">
        <v>71.34485266870702</v>
      </c>
      <c r="AB12" s="108">
        <v>62637</v>
      </c>
      <c r="AC12" s="110">
        <v>28.655147331292969</v>
      </c>
    </row>
    <row r="13" spans="1:29">
      <c r="B13" s="111" t="s">
        <v>89</v>
      </c>
      <c r="D13" s="42">
        <v>59880</v>
      </c>
      <c r="E13" s="112">
        <v>38223</v>
      </c>
      <c r="F13" s="113">
        <v>63.832665330661321</v>
      </c>
      <c r="G13" s="112">
        <v>21657</v>
      </c>
      <c r="H13" s="114">
        <v>36.167334669338679</v>
      </c>
      <c r="J13" s="42">
        <v>11618</v>
      </c>
      <c r="K13" s="113">
        <v>19.40213760855044</v>
      </c>
      <c r="L13" s="112">
        <v>4928</v>
      </c>
      <c r="M13" s="113">
        <v>42.416939232225857</v>
      </c>
      <c r="N13" s="112">
        <v>6690</v>
      </c>
      <c r="O13" s="114">
        <v>57.583060767774143</v>
      </c>
      <c r="Q13" s="42">
        <v>11835</v>
      </c>
      <c r="R13" s="113">
        <v>19.764529058116231</v>
      </c>
      <c r="S13" s="112">
        <v>7127</v>
      </c>
      <c r="T13" s="113">
        <v>60.219687367976327</v>
      </c>
      <c r="U13" s="112">
        <v>4708</v>
      </c>
      <c r="V13" s="114">
        <v>39.780312632023659</v>
      </c>
      <c r="X13" s="42">
        <v>36427</v>
      </c>
      <c r="Y13" s="113">
        <v>60.833333333333329</v>
      </c>
      <c r="Z13" s="112">
        <v>26168</v>
      </c>
      <c r="AA13" s="113">
        <v>71.836824333598699</v>
      </c>
      <c r="AB13" s="112">
        <v>10259</v>
      </c>
      <c r="AC13" s="114">
        <v>28.163175666401301</v>
      </c>
    </row>
    <row r="14" spans="1:29">
      <c r="B14" s="111" t="s">
        <v>90</v>
      </c>
      <c r="D14" s="42">
        <v>45982</v>
      </c>
      <c r="E14" s="112">
        <v>29608</v>
      </c>
      <c r="F14" s="113">
        <v>64.390413640120045</v>
      </c>
      <c r="G14" s="112">
        <v>16374</v>
      </c>
      <c r="H14" s="114">
        <v>35.609586359879962</v>
      </c>
      <c r="J14" s="42">
        <v>10279</v>
      </c>
      <c r="K14" s="113">
        <v>22.354399547649081</v>
      </c>
      <c r="L14" s="112">
        <v>4306</v>
      </c>
      <c r="M14" s="113">
        <v>41.891234555890648</v>
      </c>
      <c r="N14" s="112">
        <v>5973</v>
      </c>
      <c r="O14" s="114">
        <v>58.108765444109338</v>
      </c>
      <c r="Q14" s="42">
        <v>10190</v>
      </c>
      <c r="R14" s="113">
        <v>22.16084554825802</v>
      </c>
      <c r="S14" s="112">
        <v>6112</v>
      </c>
      <c r="T14" s="113">
        <v>59.98037291462218</v>
      </c>
      <c r="U14" s="112">
        <v>4078</v>
      </c>
      <c r="V14" s="114">
        <v>40.01962708537782</v>
      </c>
      <c r="X14" s="42">
        <v>25513</v>
      </c>
      <c r="Y14" s="113">
        <v>55.484754904092902</v>
      </c>
      <c r="Z14" s="112">
        <v>19190</v>
      </c>
      <c r="AA14" s="113">
        <v>75.216556265433312</v>
      </c>
      <c r="AB14" s="112">
        <v>6323</v>
      </c>
      <c r="AC14" s="114">
        <v>24.783443734566688</v>
      </c>
    </row>
    <row r="15" spans="1:29">
      <c r="B15" s="111" t="s">
        <v>91</v>
      </c>
      <c r="D15" s="42">
        <v>49847</v>
      </c>
      <c r="E15" s="112">
        <v>29914</v>
      </c>
      <c r="F15" s="113">
        <v>60.011635604951152</v>
      </c>
      <c r="G15" s="112">
        <v>19933</v>
      </c>
      <c r="H15" s="114">
        <v>39.988364395048848</v>
      </c>
      <c r="J15" s="42">
        <v>14745</v>
      </c>
      <c r="K15" s="113">
        <v>29.580516380123179</v>
      </c>
      <c r="L15" s="112">
        <v>6381</v>
      </c>
      <c r="M15" s="113">
        <v>43.275686673448632</v>
      </c>
      <c r="N15" s="112">
        <v>8364</v>
      </c>
      <c r="O15" s="114">
        <v>56.724313326551382</v>
      </c>
      <c r="Q15" s="42">
        <v>11578</v>
      </c>
      <c r="R15" s="113">
        <v>23.227074849038061</v>
      </c>
      <c r="S15" s="112">
        <v>6889</v>
      </c>
      <c r="T15" s="113">
        <v>59.500777336327523</v>
      </c>
      <c r="U15" s="112">
        <v>4689</v>
      </c>
      <c r="V15" s="114">
        <v>40.499222663672477</v>
      </c>
      <c r="X15" s="42">
        <v>23524</v>
      </c>
      <c r="Y15" s="113">
        <v>47.192408770838767</v>
      </c>
      <c r="Z15" s="112">
        <v>16644</v>
      </c>
      <c r="AA15" s="113">
        <v>70.75327325284816</v>
      </c>
      <c r="AB15" s="112">
        <v>6880</v>
      </c>
      <c r="AC15" s="114">
        <v>29.24672674715185</v>
      </c>
    </row>
    <row r="16" spans="1:29">
      <c r="B16" s="111" t="s">
        <v>92</v>
      </c>
      <c r="D16" s="42">
        <v>88040</v>
      </c>
      <c r="E16" s="112">
        <v>51557</v>
      </c>
      <c r="F16" s="113">
        <v>58.56088141753748</v>
      </c>
      <c r="G16" s="112">
        <v>36483</v>
      </c>
      <c r="H16" s="114">
        <v>41.43911858246252</v>
      </c>
      <c r="J16" s="42">
        <v>30290</v>
      </c>
      <c r="K16" s="113">
        <v>34.404815992730583</v>
      </c>
      <c r="L16" s="112">
        <v>12796</v>
      </c>
      <c r="M16" s="113">
        <v>42.244965335094093</v>
      </c>
      <c r="N16" s="112">
        <v>17494</v>
      </c>
      <c r="O16" s="114">
        <v>57.755034664905907</v>
      </c>
      <c r="Q16" s="42">
        <v>21394</v>
      </c>
      <c r="R16" s="113">
        <v>24.300318037255799</v>
      </c>
      <c r="S16" s="112">
        <v>12972</v>
      </c>
      <c r="T16" s="113">
        <v>60.63382256707488</v>
      </c>
      <c r="U16" s="112">
        <v>8422</v>
      </c>
      <c r="V16" s="114">
        <v>39.36617743292512</v>
      </c>
      <c r="X16" s="42">
        <v>36356</v>
      </c>
      <c r="Y16" s="113">
        <v>41.294865970013618</v>
      </c>
      <c r="Z16" s="112">
        <v>25789</v>
      </c>
      <c r="AA16" s="113">
        <v>70.93464627571791</v>
      </c>
      <c r="AB16" s="112">
        <v>10567</v>
      </c>
      <c r="AC16" s="114">
        <v>29.065353724282101</v>
      </c>
    </row>
    <row r="17" spans="2:29">
      <c r="B17" s="111" t="s">
        <v>93</v>
      </c>
      <c r="D17" s="42">
        <v>25490</v>
      </c>
      <c r="E17" s="112">
        <v>15684</v>
      </c>
      <c r="F17" s="113">
        <v>61.530011769321312</v>
      </c>
      <c r="G17" s="112">
        <v>9806</v>
      </c>
      <c r="H17" s="114">
        <v>38.469988230678688</v>
      </c>
      <c r="J17" s="42">
        <v>7109</v>
      </c>
      <c r="K17" s="113">
        <v>27.889368379756771</v>
      </c>
      <c r="L17" s="112">
        <v>3008</v>
      </c>
      <c r="M17" s="113">
        <v>42.312561541707687</v>
      </c>
      <c r="N17" s="112">
        <v>4101</v>
      </c>
      <c r="O17" s="114">
        <v>57.687438458292313</v>
      </c>
      <c r="Q17" s="42">
        <v>5323</v>
      </c>
      <c r="R17" s="113">
        <v>20.882699097685371</v>
      </c>
      <c r="S17" s="112">
        <v>2988</v>
      </c>
      <c r="T17" s="113">
        <v>56.133759158369337</v>
      </c>
      <c r="U17" s="112">
        <v>2335</v>
      </c>
      <c r="V17" s="114">
        <v>43.866240841630663</v>
      </c>
      <c r="X17" s="42">
        <v>13058</v>
      </c>
      <c r="Y17" s="113">
        <v>51.227932522557857</v>
      </c>
      <c r="Z17" s="112">
        <v>9688</v>
      </c>
      <c r="AA17" s="113">
        <v>74.192066166334811</v>
      </c>
      <c r="AB17" s="112">
        <v>3370</v>
      </c>
      <c r="AC17" s="114">
        <v>25.807933833665189</v>
      </c>
    </row>
    <row r="18" spans="2:29">
      <c r="B18" s="111" t="s">
        <v>94</v>
      </c>
      <c r="D18" s="42">
        <v>158289</v>
      </c>
      <c r="E18" s="112">
        <v>98605</v>
      </c>
      <c r="F18" s="113">
        <v>62.294284504924534</v>
      </c>
      <c r="G18" s="112">
        <v>59684</v>
      </c>
      <c r="H18" s="114">
        <v>37.705715495075466</v>
      </c>
      <c r="J18" s="42">
        <v>33386</v>
      </c>
      <c r="K18" s="113">
        <v>21.091800440965571</v>
      </c>
      <c r="L18" s="112">
        <v>14140</v>
      </c>
      <c r="M18" s="113">
        <v>42.353082130234228</v>
      </c>
      <c r="N18" s="112">
        <v>19246</v>
      </c>
      <c r="O18" s="114">
        <v>57.646917869765772</v>
      </c>
      <c r="Q18" s="42">
        <v>28354</v>
      </c>
      <c r="R18" s="113">
        <v>17.912805059100759</v>
      </c>
      <c r="S18" s="112">
        <v>16051</v>
      </c>
      <c r="T18" s="113">
        <v>56.609296748254209</v>
      </c>
      <c r="U18" s="112">
        <v>12303</v>
      </c>
      <c r="V18" s="114">
        <v>43.390703251745791</v>
      </c>
      <c r="X18" s="42">
        <v>96549</v>
      </c>
      <c r="Y18" s="113">
        <v>60.995394499933667</v>
      </c>
      <c r="Z18" s="112">
        <v>68414</v>
      </c>
      <c r="AA18" s="113">
        <v>70.859356388983826</v>
      </c>
      <c r="AB18" s="112">
        <v>28135</v>
      </c>
      <c r="AC18" s="114">
        <v>29.14064361101617</v>
      </c>
    </row>
    <row r="19" spans="2:29">
      <c r="B19" s="111" t="s">
        <v>95</v>
      </c>
      <c r="D19" s="42">
        <v>102415</v>
      </c>
      <c r="E19" s="112">
        <v>63389</v>
      </c>
      <c r="F19" s="113">
        <v>61.894253771420203</v>
      </c>
      <c r="G19" s="112">
        <v>39026</v>
      </c>
      <c r="H19" s="114">
        <v>38.105746228579797</v>
      </c>
      <c r="J19" s="42">
        <v>24549</v>
      </c>
      <c r="K19" s="113">
        <v>23.970121564223991</v>
      </c>
      <c r="L19" s="112">
        <v>10194</v>
      </c>
      <c r="M19" s="113">
        <v>41.525113039227669</v>
      </c>
      <c r="N19" s="112">
        <v>14355</v>
      </c>
      <c r="O19" s="114">
        <v>58.474886960772331</v>
      </c>
      <c r="Q19" s="42">
        <v>20695</v>
      </c>
      <c r="R19" s="113">
        <v>20.2070009275985</v>
      </c>
      <c r="S19" s="112">
        <v>12679</v>
      </c>
      <c r="T19" s="113">
        <v>61.26600628171056</v>
      </c>
      <c r="U19" s="112">
        <v>8016</v>
      </c>
      <c r="V19" s="114">
        <v>38.733993718289447</v>
      </c>
      <c r="X19" s="42">
        <v>57171</v>
      </c>
      <c r="Y19" s="113">
        <v>55.822877508177513</v>
      </c>
      <c r="Z19" s="112">
        <v>40516</v>
      </c>
      <c r="AA19" s="113">
        <v>70.868097461999966</v>
      </c>
      <c r="AB19" s="112">
        <v>16655</v>
      </c>
      <c r="AC19" s="114">
        <v>29.131902538000041</v>
      </c>
    </row>
    <row r="20" spans="2:29">
      <c r="B20" s="111" t="s">
        <v>96</v>
      </c>
      <c r="D20" s="42">
        <v>404778</v>
      </c>
      <c r="E20" s="112">
        <v>251167</v>
      </c>
      <c r="F20" s="113">
        <v>62.050556107298327</v>
      </c>
      <c r="G20" s="112">
        <v>153611</v>
      </c>
      <c r="H20" s="114">
        <v>37.94944389270168</v>
      </c>
      <c r="J20" s="42">
        <v>105251</v>
      </c>
      <c r="K20" s="113">
        <v>26.002154267277369</v>
      </c>
      <c r="L20" s="112">
        <v>46137</v>
      </c>
      <c r="M20" s="113">
        <v>43.835212967097704</v>
      </c>
      <c r="N20" s="112">
        <v>59114</v>
      </c>
      <c r="O20" s="114">
        <v>56.164787032902296</v>
      </c>
      <c r="Q20" s="42">
        <v>91158</v>
      </c>
      <c r="R20" s="113">
        <v>22.520492714524998</v>
      </c>
      <c r="S20" s="112">
        <v>56581</v>
      </c>
      <c r="T20" s="113">
        <v>62.069154654555817</v>
      </c>
      <c r="U20" s="112">
        <v>34577</v>
      </c>
      <c r="V20" s="114">
        <v>37.930845345444183</v>
      </c>
      <c r="X20" s="42">
        <v>208369</v>
      </c>
      <c r="Y20" s="113">
        <v>51.477353018197633</v>
      </c>
      <c r="Z20" s="112">
        <v>148449</v>
      </c>
      <c r="AA20" s="113">
        <v>71.243323143077902</v>
      </c>
      <c r="AB20" s="112">
        <v>59920</v>
      </c>
      <c r="AC20" s="114">
        <v>28.756676856922098</v>
      </c>
    </row>
    <row r="21" spans="2:29">
      <c r="B21" s="111" t="s">
        <v>97</v>
      </c>
      <c r="D21" s="42">
        <v>229239</v>
      </c>
      <c r="E21" s="112">
        <v>140901</v>
      </c>
      <c r="F21" s="113">
        <v>61.464672241634283</v>
      </c>
      <c r="G21" s="112">
        <v>88338</v>
      </c>
      <c r="H21" s="114">
        <v>38.535327758365717</v>
      </c>
      <c r="J21" s="42">
        <v>60662</v>
      </c>
      <c r="K21" s="113">
        <v>26.462338432814661</v>
      </c>
      <c r="L21" s="112">
        <v>24688</v>
      </c>
      <c r="M21" s="113">
        <v>40.697636081896412</v>
      </c>
      <c r="N21" s="112">
        <v>35974</v>
      </c>
      <c r="O21" s="114">
        <v>59.302363918103588</v>
      </c>
      <c r="Q21" s="42">
        <v>49944</v>
      </c>
      <c r="R21" s="113">
        <v>21.78686872652559</v>
      </c>
      <c r="S21" s="112">
        <v>30567</v>
      </c>
      <c r="T21" s="113">
        <v>61.202546852474768</v>
      </c>
      <c r="U21" s="112">
        <v>19377</v>
      </c>
      <c r="V21" s="114">
        <v>38.797453147525232</v>
      </c>
      <c r="X21" s="42">
        <v>118633</v>
      </c>
      <c r="Y21" s="113">
        <v>51.750792840659742</v>
      </c>
      <c r="Z21" s="112">
        <v>85646</v>
      </c>
      <c r="AA21" s="113">
        <v>72.194077533232743</v>
      </c>
      <c r="AB21" s="112">
        <v>32987</v>
      </c>
      <c r="AC21" s="114">
        <v>27.80592246676726</v>
      </c>
    </row>
    <row r="22" spans="2:29">
      <c r="B22" s="111" t="s">
        <v>98</v>
      </c>
      <c r="D22" s="42">
        <v>58675</v>
      </c>
      <c r="E22" s="112">
        <v>36880</v>
      </c>
      <c r="F22" s="113">
        <v>62.854708138048579</v>
      </c>
      <c r="G22" s="112">
        <v>21795</v>
      </c>
      <c r="H22" s="114">
        <v>37.145291861951428</v>
      </c>
      <c r="J22" s="42">
        <v>14241</v>
      </c>
      <c r="K22" s="113">
        <v>24.270984235193861</v>
      </c>
      <c r="L22" s="112">
        <v>6179</v>
      </c>
      <c r="M22" s="113">
        <v>43.388806965802956</v>
      </c>
      <c r="N22" s="112">
        <v>8062</v>
      </c>
      <c r="O22" s="114">
        <v>56.611193034197044</v>
      </c>
      <c r="Q22" s="42">
        <v>12532</v>
      </c>
      <c r="R22" s="113">
        <v>21.358329782701318</v>
      </c>
      <c r="S22" s="112">
        <v>7760</v>
      </c>
      <c r="T22" s="113">
        <v>61.921481008617938</v>
      </c>
      <c r="U22" s="112">
        <v>4772</v>
      </c>
      <c r="V22" s="114">
        <v>38.078518991382062</v>
      </c>
      <c r="X22" s="42">
        <v>31902</v>
      </c>
      <c r="Y22" s="113">
        <v>54.370685982104817</v>
      </c>
      <c r="Z22" s="112">
        <v>22941</v>
      </c>
      <c r="AA22" s="113">
        <v>71.910851984201614</v>
      </c>
      <c r="AB22" s="112">
        <v>8961</v>
      </c>
      <c r="AC22" s="114">
        <v>28.089148015798379</v>
      </c>
    </row>
    <row r="23" spans="2:29">
      <c r="B23" s="111" t="s">
        <v>99</v>
      </c>
      <c r="D23" s="42">
        <v>104541</v>
      </c>
      <c r="E23" s="112">
        <v>64652</v>
      </c>
      <c r="F23" s="113">
        <v>61.843678556738503</v>
      </c>
      <c r="G23" s="112">
        <v>39889</v>
      </c>
      <c r="H23" s="114">
        <v>38.15632144326149</v>
      </c>
      <c r="J23" s="42">
        <v>28864</v>
      </c>
      <c r="K23" s="113">
        <v>27.610219913718069</v>
      </c>
      <c r="L23" s="112">
        <v>11381</v>
      </c>
      <c r="M23" s="113">
        <v>39.429739467849217</v>
      </c>
      <c r="N23" s="112">
        <v>17483</v>
      </c>
      <c r="O23" s="114">
        <v>60.570260532150783</v>
      </c>
      <c r="Q23" s="42">
        <v>18497</v>
      </c>
      <c r="R23" s="113">
        <v>17.6935365072077</v>
      </c>
      <c r="S23" s="112">
        <v>10674</v>
      </c>
      <c r="T23" s="113">
        <v>57.706655133264853</v>
      </c>
      <c r="U23" s="112">
        <v>7823</v>
      </c>
      <c r="V23" s="114">
        <v>42.293344866735147</v>
      </c>
      <c r="X23" s="42">
        <v>57180</v>
      </c>
      <c r="Y23" s="113">
        <v>54.696243579074242</v>
      </c>
      <c r="Z23" s="112">
        <v>42597</v>
      </c>
      <c r="AA23" s="113">
        <v>74.49632738719832</v>
      </c>
      <c r="AB23" s="112">
        <v>14583</v>
      </c>
      <c r="AC23" s="114">
        <v>25.50367261280168</v>
      </c>
    </row>
    <row r="24" spans="2:29">
      <c r="B24" s="111" t="s">
        <v>100</v>
      </c>
      <c r="D24" s="42">
        <v>294479</v>
      </c>
      <c r="E24" s="112">
        <v>190029</v>
      </c>
      <c r="F24" s="113">
        <v>64.530577732198225</v>
      </c>
      <c r="G24" s="112">
        <v>104450</v>
      </c>
      <c r="H24" s="114">
        <v>35.469422267801782</v>
      </c>
      <c r="J24" s="42">
        <v>69739</v>
      </c>
      <c r="K24" s="113">
        <v>23.682164093195102</v>
      </c>
      <c r="L24" s="112">
        <v>31872</v>
      </c>
      <c r="M24" s="113">
        <v>45.701831113150462</v>
      </c>
      <c r="N24" s="112">
        <v>37867</v>
      </c>
      <c r="O24" s="114">
        <v>54.298168886849538</v>
      </c>
      <c r="Q24" s="42">
        <v>59016</v>
      </c>
      <c r="R24" s="113">
        <v>20.040817851188031</v>
      </c>
      <c r="S24" s="112">
        <v>37931</v>
      </c>
      <c r="T24" s="113">
        <v>64.272400704893585</v>
      </c>
      <c r="U24" s="112">
        <v>21085</v>
      </c>
      <c r="V24" s="114">
        <v>35.727599295106408</v>
      </c>
      <c r="X24" s="42">
        <v>165724</v>
      </c>
      <c r="Y24" s="113">
        <v>56.277018055616857</v>
      </c>
      <c r="Z24" s="112">
        <v>120226</v>
      </c>
      <c r="AA24" s="113">
        <v>72.545919721947342</v>
      </c>
      <c r="AB24" s="112">
        <v>45498</v>
      </c>
      <c r="AC24" s="114">
        <v>27.454080278052668</v>
      </c>
    </row>
    <row r="25" spans="2:29">
      <c r="B25" s="111" t="s">
        <v>101</v>
      </c>
      <c r="D25" s="42">
        <v>70872</v>
      </c>
      <c r="E25" s="112">
        <v>40322</v>
      </c>
      <c r="F25" s="113">
        <v>56.894118975053622</v>
      </c>
      <c r="G25" s="112">
        <v>30550</v>
      </c>
      <c r="H25" s="114">
        <v>43.105881024946378</v>
      </c>
      <c r="J25" s="42">
        <v>24302</v>
      </c>
      <c r="K25" s="113">
        <v>34.289987583248667</v>
      </c>
      <c r="L25" s="112">
        <v>9160</v>
      </c>
      <c r="M25" s="113">
        <v>37.692370998271748</v>
      </c>
      <c r="N25" s="112">
        <v>15142</v>
      </c>
      <c r="O25" s="114">
        <v>62.307629001728252</v>
      </c>
      <c r="Q25" s="42">
        <v>16068</v>
      </c>
      <c r="R25" s="113">
        <v>22.671859126312221</v>
      </c>
      <c r="S25" s="112">
        <v>9899</v>
      </c>
      <c r="T25" s="113">
        <v>61.606920587503112</v>
      </c>
      <c r="U25" s="112">
        <v>6169</v>
      </c>
      <c r="V25" s="114">
        <v>38.393079412496888</v>
      </c>
      <c r="X25" s="42">
        <v>30502</v>
      </c>
      <c r="Y25" s="113">
        <v>43.038153290439112</v>
      </c>
      <c r="Z25" s="112">
        <v>21263</v>
      </c>
      <c r="AA25" s="113">
        <v>69.710182938823678</v>
      </c>
      <c r="AB25" s="112">
        <v>9239</v>
      </c>
      <c r="AC25" s="114">
        <v>30.289817061176311</v>
      </c>
    </row>
    <row r="26" spans="2:29">
      <c r="B26" s="111" t="s">
        <v>102</v>
      </c>
      <c r="D26" s="42">
        <v>23928</v>
      </c>
      <c r="E26" s="112">
        <v>14826</v>
      </c>
      <c r="F26" s="113">
        <v>61.960882647943833</v>
      </c>
      <c r="G26" s="112">
        <v>9102</v>
      </c>
      <c r="H26" s="114">
        <v>38.039117352056167</v>
      </c>
      <c r="J26" s="42">
        <v>5696</v>
      </c>
      <c r="K26" s="113">
        <v>23.804747576061519</v>
      </c>
      <c r="L26" s="112">
        <v>2508</v>
      </c>
      <c r="M26" s="113">
        <v>44.030898876404493</v>
      </c>
      <c r="N26" s="112">
        <v>3188</v>
      </c>
      <c r="O26" s="114">
        <v>55.969101123595507</v>
      </c>
      <c r="Q26" s="42">
        <v>4586</v>
      </c>
      <c r="R26" s="113">
        <v>19.165830825810769</v>
      </c>
      <c r="S26" s="112">
        <v>2538</v>
      </c>
      <c r="T26" s="113">
        <v>55.342346271260347</v>
      </c>
      <c r="U26" s="112">
        <v>2048</v>
      </c>
      <c r="V26" s="114">
        <v>44.657653728739653</v>
      </c>
      <c r="X26" s="42">
        <v>13646</v>
      </c>
      <c r="Y26" s="113">
        <v>57.029421598127719</v>
      </c>
      <c r="Z26" s="112">
        <v>9780</v>
      </c>
      <c r="AA26" s="113">
        <v>71.669353656749237</v>
      </c>
      <c r="AB26" s="112">
        <v>3866</v>
      </c>
      <c r="AC26" s="114">
        <v>28.33064634325077</v>
      </c>
    </row>
    <row r="27" spans="2:29">
      <c r="B27" s="111" t="s">
        <v>103</v>
      </c>
      <c r="D27" s="42">
        <v>122005</v>
      </c>
      <c r="E27" s="112">
        <v>73405</v>
      </c>
      <c r="F27" s="113">
        <v>60.165566984959632</v>
      </c>
      <c r="G27" s="112">
        <v>48600</v>
      </c>
      <c r="H27" s="114">
        <v>39.834433015040368</v>
      </c>
      <c r="J27" s="42">
        <v>32263</v>
      </c>
      <c r="K27" s="113">
        <v>26.44399819679521</v>
      </c>
      <c r="L27" s="112">
        <v>13153</v>
      </c>
      <c r="M27" s="113">
        <v>40.768062486439582</v>
      </c>
      <c r="N27" s="112">
        <v>19110</v>
      </c>
      <c r="O27" s="114">
        <v>59.231937513560432</v>
      </c>
      <c r="Q27" s="42">
        <v>24425</v>
      </c>
      <c r="R27" s="113">
        <v>20.019671324945701</v>
      </c>
      <c r="S27" s="112">
        <v>13703</v>
      </c>
      <c r="T27" s="113">
        <v>56.102354145342879</v>
      </c>
      <c r="U27" s="112">
        <v>10722</v>
      </c>
      <c r="V27" s="114">
        <v>43.897645854657107</v>
      </c>
      <c r="X27" s="42">
        <v>65317</v>
      </c>
      <c r="Y27" s="113">
        <v>53.536330478259089</v>
      </c>
      <c r="Z27" s="112">
        <v>46549</v>
      </c>
      <c r="AA27" s="113">
        <v>71.266285959244911</v>
      </c>
      <c r="AB27" s="112">
        <v>18768</v>
      </c>
      <c r="AC27" s="114">
        <v>28.733714040755089</v>
      </c>
    </row>
    <row r="28" spans="2:29">
      <c r="B28" s="111" t="s">
        <v>104</v>
      </c>
      <c r="D28" s="42">
        <v>15368</v>
      </c>
      <c r="E28" s="112">
        <v>9480</v>
      </c>
      <c r="F28" s="113">
        <v>61.68662155127538</v>
      </c>
      <c r="G28" s="112">
        <v>5888</v>
      </c>
      <c r="H28" s="114">
        <v>38.31337844872462</v>
      </c>
      <c r="J28" s="42">
        <v>3509</v>
      </c>
      <c r="K28" s="113">
        <v>22.833159812597611</v>
      </c>
      <c r="L28" s="112">
        <v>1457</v>
      </c>
      <c r="M28" s="113">
        <v>41.521801082929613</v>
      </c>
      <c r="N28" s="112">
        <v>2052</v>
      </c>
      <c r="O28" s="114">
        <v>58.478198917070387</v>
      </c>
      <c r="Q28" s="42">
        <v>2966</v>
      </c>
      <c r="R28" s="113">
        <v>19.299843831337849</v>
      </c>
      <c r="S28" s="112">
        <v>1746</v>
      </c>
      <c r="T28" s="113">
        <v>58.867161159811197</v>
      </c>
      <c r="U28" s="112">
        <v>1220</v>
      </c>
      <c r="V28" s="114">
        <v>41.132838840188803</v>
      </c>
      <c r="X28" s="42">
        <v>8893</v>
      </c>
      <c r="Y28" s="113">
        <v>57.866996356064547</v>
      </c>
      <c r="Z28" s="112">
        <v>6277</v>
      </c>
      <c r="AA28" s="113">
        <v>70.583605082649271</v>
      </c>
      <c r="AB28" s="112">
        <v>2616</v>
      </c>
      <c r="AC28" s="114">
        <v>29.416394917350729</v>
      </c>
    </row>
    <row r="29" spans="2:29">
      <c r="B29" s="111" t="s">
        <v>105</v>
      </c>
      <c r="D29" s="42">
        <v>2488</v>
      </c>
      <c r="E29" s="112">
        <v>1333</v>
      </c>
      <c r="F29" s="113">
        <v>53.577170418006418</v>
      </c>
      <c r="G29" s="112">
        <v>1155</v>
      </c>
      <c r="H29" s="114">
        <v>46.422829581993568</v>
      </c>
      <c r="J29" s="42">
        <v>1373</v>
      </c>
      <c r="K29" s="113">
        <v>55.184887459807072</v>
      </c>
      <c r="L29" s="112">
        <v>539</v>
      </c>
      <c r="M29" s="113">
        <v>39.257101238164601</v>
      </c>
      <c r="N29" s="112">
        <v>834</v>
      </c>
      <c r="O29" s="114">
        <v>60.742898761835399</v>
      </c>
      <c r="Q29" s="42">
        <v>465</v>
      </c>
      <c r="R29" s="113">
        <v>18.68971061093248</v>
      </c>
      <c r="S29" s="112">
        <v>313</v>
      </c>
      <c r="T29" s="113">
        <v>67.311827956989248</v>
      </c>
      <c r="U29" s="112">
        <v>152</v>
      </c>
      <c r="V29" s="114">
        <v>32.688172043010752</v>
      </c>
      <c r="X29" s="42">
        <v>650</v>
      </c>
      <c r="Y29" s="113">
        <v>26.125401929260448</v>
      </c>
      <c r="Z29" s="112">
        <v>481</v>
      </c>
      <c r="AA29" s="113">
        <v>74</v>
      </c>
      <c r="AB29" s="112">
        <v>169</v>
      </c>
      <c r="AC29" s="114">
        <v>26</v>
      </c>
    </row>
    <row r="30" spans="2:29">
      <c r="B30" s="115" t="s">
        <v>106</v>
      </c>
      <c r="D30" s="44">
        <v>3342</v>
      </c>
      <c r="E30" s="116">
        <v>1829</v>
      </c>
      <c r="F30" s="117">
        <v>54.727707959305803</v>
      </c>
      <c r="G30" s="116">
        <v>1513</v>
      </c>
      <c r="H30" s="118">
        <v>45.272292040694197</v>
      </c>
      <c r="J30" s="44">
        <v>1796</v>
      </c>
      <c r="K30" s="117">
        <v>53.740275284260917</v>
      </c>
      <c r="L30" s="116">
        <v>694</v>
      </c>
      <c r="M30" s="117">
        <v>38.641425389755007</v>
      </c>
      <c r="N30" s="116">
        <v>1102</v>
      </c>
      <c r="O30" s="118">
        <v>61.358574610244993</v>
      </c>
      <c r="Q30" s="44">
        <v>620</v>
      </c>
      <c r="R30" s="117">
        <v>18.55176540993417</v>
      </c>
      <c r="S30" s="116">
        <v>419</v>
      </c>
      <c r="T30" s="117">
        <v>67.58064516129032</v>
      </c>
      <c r="U30" s="116">
        <v>201</v>
      </c>
      <c r="V30" s="118">
        <v>32.41935483870968</v>
      </c>
      <c r="X30" s="44">
        <v>926</v>
      </c>
      <c r="Y30" s="117">
        <v>27.707959305804909</v>
      </c>
      <c r="Z30" s="116">
        <v>716</v>
      </c>
      <c r="AA30" s="117">
        <v>77.321814254859618</v>
      </c>
      <c r="AB30" s="116">
        <v>210</v>
      </c>
      <c r="AC30" s="118">
        <v>22.678185745140389</v>
      </c>
    </row>
    <row r="31" spans="2:29" ht="8" customHeight="1"/>
    <row r="32" spans="2:29">
      <c r="B32" s="119" t="s">
        <v>49</v>
      </c>
      <c r="D32" s="120">
        <v>2315288</v>
      </c>
      <c r="E32" s="121">
        <v>1432982</v>
      </c>
      <c r="F32" s="122">
        <v>61.892170650044399</v>
      </c>
      <c r="G32" s="121">
        <v>882306</v>
      </c>
      <c r="H32" s="123">
        <v>38.107829349955601</v>
      </c>
      <c r="J32" s="120">
        <v>606439</v>
      </c>
      <c r="K32" s="122">
        <v>26.192810570434428</v>
      </c>
      <c r="L32" s="121">
        <v>256469</v>
      </c>
      <c r="M32" s="122">
        <v>42.290980626245997</v>
      </c>
      <c r="N32" s="121">
        <v>349970</v>
      </c>
      <c r="O32" s="123">
        <v>57.709019373754003</v>
      </c>
      <c r="Q32" s="120">
        <v>499920</v>
      </c>
      <c r="R32" s="122">
        <v>21.59213022310831</v>
      </c>
      <c r="S32" s="121">
        <v>309227</v>
      </c>
      <c r="T32" s="122">
        <v>61.855296847495602</v>
      </c>
      <c r="U32" s="121">
        <v>190693</v>
      </c>
      <c r="V32" s="123">
        <v>38.144703152504398</v>
      </c>
      <c r="X32" s="120">
        <v>1208929</v>
      </c>
      <c r="Y32" s="122">
        <v>52.215059206457248</v>
      </c>
      <c r="Z32" s="121">
        <v>867286</v>
      </c>
      <c r="AA32" s="122">
        <v>71.740027743564767</v>
      </c>
      <c r="AB32" s="121">
        <v>341643</v>
      </c>
      <c r="AC32" s="123">
        <v>28.25997225643524</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187</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90806</v>
      </c>
      <c r="E12" s="108">
        <v>53821</v>
      </c>
      <c r="F12" s="109">
        <v>59.270312534414018</v>
      </c>
      <c r="G12" s="108">
        <v>36985</v>
      </c>
      <c r="H12" s="110">
        <v>40.729687465585982</v>
      </c>
      <c r="J12" s="40">
        <v>30744</v>
      </c>
      <c r="K12" s="109">
        <v>33.856793603946883</v>
      </c>
      <c r="L12" s="108">
        <v>11861</v>
      </c>
      <c r="M12" s="109">
        <v>38.579885506115012</v>
      </c>
      <c r="N12" s="108">
        <v>18883</v>
      </c>
      <c r="O12" s="110">
        <v>61.420114493884981</v>
      </c>
      <c r="Q12" s="40">
        <v>15582</v>
      </c>
      <c r="R12" s="109">
        <v>17.159659053366521</v>
      </c>
      <c r="S12" s="108">
        <v>8886</v>
      </c>
      <c r="T12" s="109">
        <v>57.02733923758182</v>
      </c>
      <c r="U12" s="108">
        <v>6696</v>
      </c>
      <c r="V12" s="110">
        <v>42.972660762418172</v>
      </c>
      <c r="X12" s="40">
        <v>44480</v>
      </c>
      <c r="Y12" s="109">
        <v>48.983547342686613</v>
      </c>
      <c r="Z12" s="108">
        <v>33074</v>
      </c>
      <c r="AA12" s="109">
        <v>74.357014388489205</v>
      </c>
      <c r="AB12" s="108">
        <v>11406</v>
      </c>
      <c r="AC12" s="110">
        <v>25.642985611510799</v>
      </c>
    </row>
    <row r="13" spans="1:29">
      <c r="B13" s="111" t="s">
        <v>89</v>
      </c>
      <c r="D13" s="42">
        <v>15058</v>
      </c>
      <c r="E13" s="112">
        <v>10022</v>
      </c>
      <c r="F13" s="113">
        <v>66.555983530349323</v>
      </c>
      <c r="G13" s="112">
        <v>5036</v>
      </c>
      <c r="H13" s="114">
        <v>33.444016469650677</v>
      </c>
      <c r="J13" s="42">
        <v>2726</v>
      </c>
      <c r="K13" s="113">
        <v>18.103333776065881</v>
      </c>
      <c r="L13" s="112">
        <v>1097</v>
      </c>
      <c r="M13" s="113">
        <v>40.242112986060157</v>
      </c>
      <c r="N13" s="112">
        <v>1629</v>
      </c>
      <c r="O13" s="114">
        <v>59.757887013939843</v>
      </c>
      <c r="Q13" s="42">
        <v>2279</v>
      </c>
      <c r="R13" s="113">
        <v>15.13481206003453</v>
      </c>
      <c r="S13" s="112">
        <v>1309</v>
      </c>
      <c r="T13" s="113">
        <v>57.437472575691103</v>
      </c>
      <c r="U13" s="112">
        <v>970</v>
      </c>
      <c r="V13" s="114">
        <v>42.562527424308897</v>
      </c>
      <c r="X13" s="42">
        <v>10053</v>
      </c>
      <c r="Y13" s="113">
        <v>66.761854163899585</v>
      </c>
      <c r="Z13" s="112">
        <v>7616</v>
      </c>
      <c r="AA13" s="113">
        <v>75.758480055704766</v>
      </c>
      <c r="AB13" s="112">
        <v>2437</v>
      </c>
      <c r="AC13" s="114">
        <v>24.241519944295231</v>
      </c>
    </row>
    <row r="14" spans="1:29">
      <c r="B14" s="111" t="s">
        <v>90</v>
      </c>
      <c r="D14" s="42">
        <v>7694</v>
      </c>
      <c r="E14" s="112">
        <v>5035</v>
      </c>
      <c r="F14" s="113">
        <v>65.440603067325185</v>
      </c>
      <c r="G14" s="112">
        <v>2659</v>
      </c>
      <c r="H14" s="114">
        <v>34.559396932674822</v>
      </c>
      <c r="J14" s="42">
        <v>1842</v>
      </c>
      <c r="K14" s="113">
        <v>23.94073303873148</v>
      </c>
      <c r="L14" s="112">
        <v>740</v>
      </c>
      <c r="M14" s="113">
        <v>40.173724212812161</v>
      </c>
      <c r="N14" s="112">
        <v>1102</v>
      </c>
      <c r="O14" s="114">
        <v>59.826275787187853</v>
      </c>
      <c r="Q14" s="42">
        <v>1418</v>
      </c>
      <c r="R14" s="113">
        <v>18.42994541200936</v>
      </c>
      <c r="S14" s="112">
        <v>812</v>
      </c>
      <c r="T14" s="113">
        <v>57.263751763046542</v>
      </c>
      <c r="U14" s="112">
        <v>606</v>
      </c>
      <c r="V14" s="114">
        <v>42.736248236953458</v>
      </c>
      <c r="X14" s="42">
        <v>4434</v>
      </c>
      <c r="Y14" s="113">
        <v>57.62932154925916</v>
      </c>
      <c r="Z14" s="112">
        <v>3483</v>
      </c>
      <c r="AA14" s="113">
        <v>78.552097428958064</v>
      </c>
      <c r="AB14" s="112">
        <v>951</v>
      </c>
      <c r="AC14" s="114">
        <v>21.447902571041951</v>
      </c>
    </row>
    <row r="15" spans="1:29">
      <c r="B15" s="111" t="s">
        <v>91</v>
      </c>
      <c r="D15" s="42">
        <v>9020</v>
      </c>
      <c r="E15" s="112">
        <v>5648</v>
      </c>
      <c r="F15" s="113">
        <v>62.616407982261649</v>
      </c>
      <c r="G15" s="112">
        <v>3372</v>
      </c>
      <c r="H15" s="114">
        <v>37.383592017738358</v>
      </c>
      <c r="J15" s="42">
        <v>2127</v>
      </c>
      <c r="K15" s="113">
        <v>23.580931263858091</v>
      </c>
      <c r="L15" s="112">
        <v>800</v>
      </c>
      <c r="M15" s="113">
        <v>37.611659614480487</v>
      </c>
      <c r="N15" s="112">
        <v>1327</v>
      </c>
      <c r="O15" s="114">
        <v>62.388340385519513</v>
      </c>
      <c r="Q15" s="42">
        <v>1597</v>
      </c>
      <c r="R15" s="113">
        <v>17.705099778270512</v>
      </c>
      <c r="S15" s="112">
        <v>894</v>
      </c>
      <c r="T15" s="113">
        <v>55.979962429555421</v>
      </c>
      <c r="U15" s="112">
        <v>703</v>
      </c>
      <c r="V15" s="114">
        <v>44.020037570444579</v>
      </c>
      <c r="X15" s="42">
        <v>5296</v>
      </c>
      <c r="Y15" s="113">
        <v>58.713968957871401</v>
      </c>
      <c r="Z15" s="112">
        <v>3954</v>
      </c>
      <c r="AA15" s="113">
        <v>74.660120845921455</v>
      </c>
      <c r="AB15" s="112">
        <v>1342</v>
      </c>
      <c r="AC15" s="114">
        <v>25.339879154078549</v>
      </c>
    </row>
    <row r="16" spans="1:29">
      <c r="B16" s="111" t="s">
        <v>92</v>
      </c>
      <c r="D16" s="42">
        <v>26808</v>
      </c>
      <c r="E16" s="112">
        <v>16262</v>
      </c>
      <c r="F16" s="113">
        <v>60.660996717397794</v>
      </c>
      <c r="G16" s="112">
        <v>10546</v>
      </c>
      <c r="H16" s="114">
        <v>39.339003282602206</v>
      </c>
      <c r="J16" s="42">
        <v>7595</v>
      </c>
      <c r="K16" s="113">
        <v>28.331095195464041</v>
      </c>
      <c r="L16" s="112">
        <v>3088</v>
      </c>
      <c r="M16" s="113">
        <v>40.658327847267941</v>
      </c>
      <c r="N16" s="112">
        <v>4507</v>
      </c>
      <c r="O16" s="114">
        <v>59.341672152732059</v>
      </c>
      <c r="Q16" s="42">
        <v>5360</v>
      </c>
      <c r="R16" s="113">
        <v>19.994031632348548</v>
      </c>
      <c r="S16" s="112">
        <v>3030</v>
      </c>
      <c r="T16" s="113">
        <v>56.529850746268657</v>
      </c>
      <c r="U16" s="112">
        <v>2330</v>
      </c>
      <c r="V16" s="114">
        <v>43.470149253731343</v>
      </c>
      <c r="X16" s="42">
        <v>13853</v>
      </c>
      <c r="Y16" s="113">
        <v>51.674873172187411</v>
      </c>
      <c r="Z16" s="112">
        <v>10144</v>
      </c>
      <c r="AA16" s="113">
        <v>73.226016025409663</v>
      </c>
      <c r="AB16" s="112">
        <v>3709</v>
      </c>
      <c r="AC16" s="114">
        <v>26.77398397459034</v>
      </c>
    </row>
    <row r="17" spans="2:29">
      <c r="B17" s="111" t="s">
        <v>93</v>
      </c>
      <c r="D17" s="42">
        <v>5304</v>
      </c>
      <c r="E17" s="112">
        <v>3391</v>
      </c>
      <c r="F17" s="113">
        <v>63.932880844645553</v>
      </c>
      <c r="G17" s="112">
        <v>1913</v>
      </c>
      <c r="H17" s="114">
        <v>36.067119155354447</v>
      </c>
      <c r="J17" s="42">
        <v>1305</v>
      </c>
      <c r="K17" s="113">
        <v>24.604072398190041</v>
      </c>
      <c r="L17" s="112">
        <v>527</v>
      </c>
      <c r="M17" s="113">
        <v>40.383141762452112</v>
      </c>
      <c r="N17" s="112">
        <v>778</v>
      </c>
      <c r="O17" s="114">
        <v>59.616858237547888</v>
      </c>
      <c r="Q17" s="42">
        <v>976</v>
      </c>
      <c r="R17" s="113">
        <v>18.40120663650076</v>
      </c>
      <c r="S17" s="112">
        <v>537</v>
      </c>
      <c r="T17" s="113">
        <v>55.020491803278688</v>
      </c>
      <c r="U17" s="112">
        <v>439</v>
      </c>
      <c r="V17" s="114">
        <v>44.979508196721312</v>
      </c>
      <c r="X17" s="42">
        <v>3023</v>
      </c>
      <c r="Y17" s="113">
        <v>56.994720965309199</v>
      </c>
      <c r="Z17" s="112">
        <v>2327</v>
      </c>
      <c r="AA17" s="113">
        <v>76.976513397287462</v>
      </c>
      <c r="AB17" s="112">
        <v>696</v>
      </c>
      <c r="AC17" s="114">
        <v>23.023486602712541</v>
      </c>
    </row>
    <row r="18" spans="2:29">
      <c r="B18" s="111" t="s">
        <v>94</v>
      </c>
      <c r="D18" s="42">
        <v>34550</v>
      </c>
      <c r="E18" s="112">
        <v>22612</v>
      </c>
      <c r="F18" s="113">
        <v>65.447178002894361</v>
      </c>
      <c r="G18" s="112">
        <v>11938</v>
      </c>
      <c r="H18" s="114">
        <v>34.552821997105653</v>
      </c>
      <c r="J18" s="42">
        <v>6703</v>
      </c>
      <c r="K18" s="113">
        <v>19.40086830680174</v>
      </c>
      <c r="L18" s="112">
        <v>2725</v>
      </c>
      <c r="M18" s="113">
        <v>40.653438758764729</v>
      </c>
      <c r="N18" s="112">
        <v>3978</v>
      </c>
      <c r="O18" s="114">
        <v>59.346561241235257</v>
      </c>
      <c r="Q18" s="42">
        <v>5180</v>
      </c>
      <c r="R18" s="113">
        <v>14.992764109985529</v>
      </c>
      <c r="S18" s="112">
        <v>2852</v>
      </c>
      <c r="T18" s="113">
        <v>55.057915057915061</v>
      </c>
      <c r="U18" s="112">
        <v>2328</v>
      </c>
      <c r="V18" s="114">
        <v>44.942084942084939</v>
      </c>
      <c r="X18" s="42">
        <v>22667</v>
      </c>
      <c r="Y18" s="113">
        <v>65.60636758321273</v>
      </c>
      <c r="Z18" s="112">
        <v>17035</v>
      </c>
      <c r="AA18" s="113">
        <v>75.153306569021041</v>
      </c>
      <c r="AB18" s="112">
        <v>5632</v>
      </c>
      <c r="AC18" s="114">
        <v>24.846693430978959</v>
      </c>
    </row>
    <row r="19" spans="2:29">
      <c r="B19" s="111" t="s">
        <v>95</v>
      </c>
      <c r="D19" s="42">
        <v>25742</v>
      </c>
      <c r="E19" s="112">
        <v>16328</v>
      </c>
      <c r="F19" s="113">
        <v>63.429414963872269</v>
      </c>
      <c r="G19" s="112">
        <v>9414</v>
      </c>
      <c r="H19" s="114">
        <v>36.570585036127731</v>
      </c>
      <c r="J19" s="42">
        <v>5710</v>
      </c>
      <c r="K19" s="113">
        <v>22.181648667547201</v>
      </c>
      <c r="L19" s="112">
        <v>2183</v>
      </c>
      <c r="M19" s="113">
        <v>38.231173380035017</v>
      </c>
      <c r="N19" s="112">
        <v>3527</v>
      </c>
      <c r="O19" s="114">
        <v>61.768826619964983</v>
      </c>
      <c r="Q19" s="42">
        <v>3815</v>
      </c>
      <c r="R19" s="113">
        <v>14.82013829539274</v>
      </c>
      <c r="S19" s="112">
        <v>2200</v>
      </c>
      <c r="T19" s="113">
        <v>57.66710353866317</v>
      </c>
      <c r="U19" s="112">
        <v>1615</v>
      </c>
      <c r="V19" s="114">
        <v>42.33289646133683</v>
      </c>
      <c r="X19" s="42">
        <v>16217</v>
      </c>
      <c r="Y19" s="113">
        <v>62.998213037060047</v>
      </c>
      <c r="Z19" s="112">
        <v>11945</v>
      </c>
      <c r="AA19" s="113">
        <v>73.657273231793795</v>
      </c>
      <c r="AB19" s="112">
        <v>4272</v>
      </c>
      <c r="AC19" s="114">
        <v>26.342726768206209</v>
      </c>
    </row>
    <row r="20" spans="2:29">
      <c r="B20" s="111" t="s">
        <v>96</v>
      </c>
      <c r="D20" s="42">
        <v>51161</v>
      </c>
      <c r="E20" s="112">
        <v>31875</v>
      </c>
      <c r="F20" s="113">
        <v>62.303316979730653</v>
      </c>
      <c r="G20" s="112">
        <v>19286</v>
      </c>
      <c r="H20" s="114">
        <v>37.696683020269347</v>
      </c>
      <c r="J20" s="42">
        <v>14363</v>
      </c>
      <c r="K20" s="113">
        <v>28.07411895779989</v>
      </c>
      <c r="L20" s="112">
        <v>5764</v>
      </c>
      <c r="M20" s="113">
        <v>40.13089187495649</v>
      </c>
      <c r="N20" s="112">
        <v>8599</v>
      </c>
      <c r="O20" s="114">
        <v>59.86910812504351</v>
      </c>
      <c r="Q20" s="42">
        <v>8098</v>
      </c>
      <c r="R20" s="113">
        <v>15.828463087117139</v>
      </c>
      <c r="S20" s="112">
        <v>4527</v>
      </c>
      <c r="T20" s="113">
        <v>55.902692022721659</v>
      </c>
      <c r="U20" s="112">
        <v>3571</v>
      </c>
      <c r="V20" s="114">
        <v>44.097307977278341</v>
      </c>
      <c r="X20" s="42">
        <v>28700</v>
      </c>
      <c r="Y20" s="113">
        <v>56.097417955082967</v>
      </c>
      <c r="Z20" s="112">
        <v>21584</v>
      </c>
      <c r="AA20" s="113">
        <v>75.205574912891976</v>
      </c>
      <c r="AB20" s="112">
        <v>7116</v>
      </c>
      <c r="AC20" s="114">
        <v>24.79442508710801</v>
      </c>
    </row>
    <row r="21" spans="2:29">
      <c r="B21" s="111" t="s">
        <v>97</v>
      </c>
      <c r="D21" s="42">
        <v>51685</v>
      </c>
      <c r="E21" s="112">
        <v>33411</v>
      </c>
      <c r="F21" s="113">
        <v>64.643513591951233</v>
      </c>
      <c r="G21" s="112">
        <v>18274</v>
      </c>
      <c r="H21" s="114">
        <v>35.35648640804876</v>
      </c>
      <c r="J21" s="42">
        <v>10642</v>
      </c>
      <c r="K21" s="113">
        <v>20.590113185643801</v>
      </c>
      <c r="L21" s="112">
        <v>4334</v>
      </c>
      <c r="M21" s="113">
        <v>40.725427551212178</v>
      </c>
      <c r="N21" s="112">
        <v>6308</v>
      </c>
      <c r="O21" s="114">
        <v>59.274572448787822</v>
      </c>
      <c r="Q21" s="42">
        <v>9212</v>
      </c>
      <c r="R21" s="113">
        <v>17.823353003772851</v>
      </c>
      <c r="S21" s="112">
        <v>5216</v>
      </c>
      <c r="T21" s="113">
        <v>56.621797655232307</v>
      </c>
      <c r="U21" s="112">
        <v>3996</v>
      </c>
      <c r="V21" s="114">
        <v>43.378202344767693</v>
      </c>
      <c r="X21" s="42">
        <v>31831</v>
      </c>
      <c r="Y21" s="113">
        <v>61.586533810583347</v>
      </c>
      <c r="Z21" s="112">
        <v>23861</v>
      </c>
      <c r="AA21" s="113">
        <v>74.9615155037542</v>
      </c>
      <c r="AB21" s="112">
        <v>7970</v>
      </c>
      <c r="AC21" s="114">
        <v>25.0384844962458</v>
      </c>
    </row>
    <row r="22" spans="2:29">
      <c r="B22" s="111" t="s">
        <v>98</v>
      </c>
      <c r="D22" s="42">
        <v>13108</v>
      </c>
      <c r="E22" s="112">
        <v>8513</v>
      </c>
      <c r="F22" s="113">
        <v>64.945071711931647</v>
      </c>
      <c r="G22" s="112">
        <v>4595</v>
      </c>
      <c r="H22" s="114">
        <v>35.054928288068353</v>
      </c>
      <c r="J22" s="42">
        <v>2778</v>
      </c>
      <c r="K22" s="113">
        <v>21.19316447970705</v>
      </c>
      <c r="L22" s="112">
        <v>1128</v>
      </c>
      <c r="M22" s="113">
        <v>40.604751619870413</v>
      </c>
      <c r="N22" s="112">
        <v>1650</v>
      </c>
      <c r="O22" s="114">
        <v>59.395248380129587</v>
      </c>
      <c r="Q22" s="42">
        <v>2066</v>
      </c>
      <c r="R22" s="113">
        <v>15.761367104058589</v>
      </c>
      <c r="S22" s="112">
        <v>1161</v>
      </c>
      <c r="T22" s="113">
        <v>56.195546950629243</v>
      </c>
      <c r="U22" s="112">
        <v>905</v>
      </c>
      <c r="V22" s="114">
        <v>43.804453049370757</v>
      </c>
      <c r="X22" s="42">
        <v>8264</v>
      </c>
      <c r="Y22" s="113">
        <v>63.045468416234357</v>
      </c>
      <c r="Z22" s="112">
        <v>6224</v>
      </c>
      <c r="AA22" s="113">
        <v>75.314617618586638</v>
      </c>
      <c r="AB22" s="112">
        <v>2040</v>
      </c>
      <c r="AC22" s="114">
        <v>24.685382381413358</v>
      </c>
    </row>
    <row r="23" spans="2:29">
      <c r="B23" s="111" t="s">
        <v>99</v>
      </c>
      <c r="D23" s="42">
        <v>27659</v>
      </c>
      <c r="E23" s="112">
        <v>18621</v>
      </c>
      <c r="F23" s="113">
        <v>67.323475179869121</v>
      </c>
      <c r="G23" s="112">
        <v>9038</v>
      </c>
      <c r="H23" s="114">
        <v>32.676524820130879</v>
      </c>
      <c r="J23" s="42">
        <v>5260</v>
      </c>
      <c r="K23" s="113">
        <v>19.017318051990308</v>
      </c>
      <c r="L23" s="112">
        <v>2232</v>
      </c>
      <c r="M23" s="113">
        <v>42.433460076045627</v>
      </c>
      <c r="N23" s="112">
        <v>3028</v>
      </c>
      <c r="O23" s="114">
        <v>57.566539923954373</v>
      </c>
      <c r="Q23" s="42">
        <v>4383</v>
      </c>
      <c r="R23" s="113">
        <v>15.846559890090029</v>
      </c>
      <c r="S23" s="112">
        <v>2436</v>
      </c>
      <c r="T23" s="113">
        <v>55.578370978781663</v>
      </c>
      <c r="U23" s="112">
        <v>1947</v>
      </c>
      <c r="V23" s="114">
        <v>44.421629021218337</v>
      </c>
      <c r="X23" s="42">
        <v>18016</v>
      </c>
      <c r="Y23" s="113">
        <v>65.136122057919664</v>
      </c>
      <c r="Z23" s="112">
        <v>13953</v>
      </c>
      <c r="AA23" s="113">
        <v>77.447824156305515</v>
      </c>
      <c r="AB23" s="112">
        <v>4063</v>
      </c>
      <c r="AC23" s="114">
        <v>22.552175843694499</v>
      </c>
    </row>
    <row r="24" spans="2:29">
      <c r="B24" s="111" t="s">
        <v>100</v>
      </c>
      <c r="D24" s="42">
        <v>74283</v>
      </c>
      <c r="E24" s="112">
        <v>48585</v>
      </c>
      <c r="F24" s="113">
        <v>65.405274423488549</v>
      </c>
      <c r="G24" s="112">
        <v>25698</v>
      </c>
      <c r="H24" s="114">
        <v>34.594725576511451</v>
      </c>
      <c r="J24" s="42">
        <v>17730</v>
      </c>
      <c r="K24" s="113">
        <v>23.868179798877271</v>
      </c>
      <c r="L24" s="112">
        <v>8138</v>
      </c>
      <c r="M24" s="113">
        <v>45.899605188945287</v>
      </c>
      <c r="N24" s="112">
        <v>9592</v>
      </c>
      <c r="O24" s="114">
        <v>54.100394811054713</v>
      </c>
      <c r="Q24" s="42">
        <v>11364</v>
      </c>
      <c r="R24" s="113">
        <v>15.29825128225839</v>
      </c>
      <c r="S24" s="112">
        <v>6587</v>
      </c>
      <c r="T24" s="113">
        <v>57.963745160154879</v>
      </c>
      <c r="U24" s="112">
        <v>4777</v>
      </c>
      <c r="V24" s="114">
        <v>42.036254839845128</v>
      </c>
      <c r="X24" s="42">
        <v>45189</v>
      </c>
      <c r="Y24" s="113">
        <v>60.833568918864337</v>
      </c>
      <c r="Z24" s="112">
        <v>33860</v>
      </c>
      <c r="AA24" s="113">
        <v>74.929739538383231</v>
      </c>
      <c r="AB24" s="112">
        <v>11329</v>
      </c>
      <c r="AC24" s="114">
        <v>25.070260461616769</v>
      </c>
    </row>
    <row r="25" spans="2:29">
      <c r="B25" s="111" t="s">
        <v>101</v>
      </c>
      <c r="D25" s="42">
        <v>15887</v>
      </c>
      <c r="E25" s="112">
        <v>8755</v>
      </c>
      <c r="F25" s="113">
        <v>55.107949896141491</v>
      </c>
      <c r="G25" s="112">
        <v>7132</v>
      </c>
      <c r="H25" s="114">
        <v>44.892050103858502</v>
      </c>
      <c r="J25" s="42">
        <v>5771</v>
      </c>
      <c r="K25" s="113">
        <v>36.325297412979161</v>
      </c>
      <c r="L25" s="112">
        <v>2021</v>
      </c>
      <c r="M25" s="113">
        <v>35.019927222318493</v>
      </c>
      <c r="N25" s="112">
        <v>3750</v>
      </c>
      <c r="O25" s="114">
        <v>64.980072777681514</v>
      </c>
      <c r="Q25" s="42">
        <v>2387</v>
      </c>
      <c r="R25" s="113">
        <v>15.02486309561276</v>
      </c>
      <c r="S25" s="112">
        <v>1261</v>
      </c>
      <c r="T25" s="113">
        <v>52.827817343946379</v>
      </c>
      <c r="U25" s="112">
        <v>1126</v>
      </c>
      <c r="V25" s="114">
        <v>47.172182656053621</v>
      </c>
      <c r="X25" s="42">
        <v>7729</v>
      </c>
      <c r="Y25" s="113">
        <v>48.649839491408073</v>
      </c>
      <c r="Z25" s="112">
        <v>5473</v>
      </c>
      <c r="AA25" s="113">
        <v>70.811230430844873</v>
      </c>
      <c r="AB25" s="112">
        <v>2256</v>
      </c>
      <c r="AC25" s="114">
        <v>29.188769569155131</v>
      </c>
    </row>
    <row r="26" spans="2:29">
      <c r="B26" s="111" t="s">
        <v>102</v>
      </c>
      <c r="D26" s="42">
        <v>3120</v>
      </c>
      <c r="E26" s="112">
        <v>2134</v>
      </c>
      <c r="F26" s="113">
        <v>68.397435897435898</v>
      </c>
      <c r="G26" s="112">
        <v>986</v>
      </c>
      <c r="H26" s="114">
        <v>31.602564102564099</v>
      </c>
      <c r="J26" s="42">
        <v>648</v>
      </c>
      <c r="K26" s="113">
        <v>20.76923076923077</v>
      </c>
      <c r="L26" s="112">
        <v>298</v>
      </c>
      <c r="M26" s="113">
        <v>45.987654320987652</v>
      </c>
      <c r="N26" s="112">
        <v>350</v>
      </c>
      <c r="O26" s="114">
        <v>54.012345679012341</v>
      </c>
      <c r="Q26" s="42">
        <v>458</v>
      </c>
      <c r="R26" s="113">
        <v>14.679487179487181</v>
      </c>
      <c r="S26" s="112">
        <v>269</v>
      </c>
      <c r="T26" s="113">
        <v>58.733624454148469</v>
      </c>
      <c r="U26" s="112">
        <v>189</v>
      </c>
      <c r="V26" s="114">
        <v>41.266375545851531</v>
      </c>
      <c r="X26" s="42">
        <v>2014</v>
      </c>
      <c r="Y26" s="113">
        <v>64.551282051282058</v>
      </c>
      <c r="Z26" s="112">
        <v>1567</v>
      </c>
      <c r="AA26" s="113">
        <v>77.805362462760669</v>
      </c>
      <c r="AB26" s="112">
        <v>447</v>
      </c>
      <c r="AC26" s="114">
        <v>22.194637537239331</v>
      </c>
    </row>
    <row r="27" spans="2:29">
      <c r="B27" s="111" t="s">
        <v>103</v>
      </c>
      <c r="D27" s="42">
        <v>19329</v>
      </c>
      <c r="E27" s="112">
        <v>12915</v>
      </c>
      <c r="F27" s="113">
        <v>66.816700294893678</v>
      </c>
      <c r="G27" s="112">
        <v>6414</v>
      </c>
      <c r="H27" s="114">
        <v>33.183299705106307</v>
      </c>
      <c r="J27" s="42">
        <v>3515</v>
      </c>
      <c r="K27" s="113">
        <v>18.185110455791811</v>
      </c>
      <c r="L27" s="112">
        <v>1446</v>
      </c>
      <c r="M27" s="113">
        <v>41.137980085348509</v>
      </c>
      <c r="N27" s="112">
        <v>2069</v>
      </c>
      <c r="O27" s="114">
        <v>58.862019914651498</v>
      </c>
      <c r="Q27" s="42">
        <v>2924</v>
      </c>
      <c r="R27" s="113">
        <v>15.127528583992961</v>
      </c>
      <c r="S27" s="112">
        <v>1666</v>
      </c>
      <c r="T27" s="113">
        <v>56.97674418604651</v>
      </c>
      <c r="U27" s="112">
        <v>1258</v>
      </c>
      <c r="V27" s="114">
        <v>43.02325581395349</v>
      </c>
      <c r="X27" s="42">
        <v>12890</v>
      </c>
      <c r="Y27" s="113">
        <v>66.68736096021523</v>
      </c>
      <c r="Z27" s="112">
        <v>9803</v>
      </c>
      <c r="AA27" s="113">
        <v>76.05120248254461</v>
      </c>
      <c r="AB27" s="112">
        <v>3087</v>
      </c>
      <c r="AC27" s="114">
        <v>23.94879751745539</v>
      </c>
    </row>
    <row r="28" spans="2:29">
      <c r="B28" s="111" t="s">
        <v>104</v>
      </c>
      <c r="D28" s="42">
        <v>2202</v>
      </c>
      <c r="E28" s="112">
        <v>1403</v>
      </c>
      <c r="F28" s="113">
        <v>63.71480472297911</v>
      </c>
      <c r="G28" s="112">
        <v>799</v>
      </c>
      <c r="H28" s="114">
        <v>36.28519527702089</v>
      </c>
      <c r="J28" s="42">
        <v>520</v>
      </c>
      <c r="K28" s="113">
        <v>23.614895549500449</v>
      </c>
      <c r="L28" s="112">
        <v>222</v>
      </c>
      <c r="M28" s="113">
        <v>42.692307692307693</v>
      </c>
      <c r="N28" s="112">
        <v>298</v>
      </c>
      <c r="O28" s="114">
        <v>57.307692307692307</v>
      </c>
      <c r="Q28" s="42">
        <v>325</v>
      </c>
      <c r="R28" s="113">
        <v>14.75930971843778</v>
      </c>
      <c r="S28" s="112">
        <v>177</v>
      </c>
      <c r="T28" s="113">
        <v>54.46153846153846</v>
      </c>
      <c r="U28" s="112">
        <v>148</v>
      </c>
      <c r="V28" s="114">
        <v>45.53846153846154</v>
      </c>
      <c r="X28" s="42">
        <v>1357</v>
      </c>
      <c r="Y28" s="113">
        <v>61.62579473206177</v>
      </c>
      <c r="Z28" s="112">
        <v>1004</v>
      </c>
      <c r="AA28" s="113">
        <v>73.986735445836402</v>
      </c>
      <c r="AB28" s="112">
        <v>353</v>
      </c>
      <c r="AC28" s="114">
        <v>26.013264554163591</v>
      </c>
    </row>
    <row r="29" spans="2:29">
      <c r="B29" s="111" t="s">
        <v>105</v>
      </c>
      <c r="D29" s="42">
        <v>433</v>
      </c>
      <c r="E29" s="112">
        <v>257</v>
      </c>
      <c r="F29" s="113">
        <v>59.353348729792152</v>
      </c>
      <c r="G29" s="112">
        <v>176</v>
      </c>
      <c r="H29" s="114">
        <v>40.646651270207848</v>
      </c>
      <c r="J29" s="42">
        <v>165</v>
      </c>
      <c r="K29" s="113">
        <v>38.106235565819873</v>
      </c>
      <c r="L29" s="112">
        <v>79</v>
      </c>
      <c r="M29" s="113">
        <v>47.878787878787882</v>
      </c>
      <c r="N29" s="112">
        <v>86</v>
      </c>
      <c r="O29" s="114">
        <v>52.121212121212118</v>
      </c>
      <c r="Q29" s="42">
        <v>103</v>
      </c>
      <c r="R29" s="113">
        <v>23.78752886836028</v>
      </c>
      <c r="S29" s="112">
        <v>62</v>
      </c>
      <c r="T29" s="113">
        <v>60.194174757281552</v>
      </c>
      <c r="U29" s="112">
        <v>41</v>
      </c>
      <c r="V29" s="114">
        <v>39.805825242718448</v>
      </c>
      <c r="X29" s="42">
        <v>165</v>
      </c>
      <c r="Y29" s="113">
        <v>38.106235565819873</v>
      </c>
      <c r="Z29" s="112">
        <v>116</v>
      </c>
      <c r="AA29" s="113">
        <v>70.303030303030297</v>
      </c>
      <c r="AB29" s="112">
        <v>49</v>
      </c>
      <c r="AC29" s="114">
        <v>29.696969696969699</v>
      </c>
    </row>
    <row r="30" spans="2:29">
      <c r="B30" s="115" t="s">
        <v>106</v>
      </c>
      <c r="D30" s="44">
        <v>910</v>
      </c>
      <c r="E30" s="116">
        <v>449</v>
      </c>
      <c r="F30" s="117">
        <v>49.340659340659343</v>
      </c>
      <c r="G30" s="116">
        <v>461</v>
      </c>
      <c r="H30" s="118">
        <v>50.659340659340657</v>
      </c>
      <c r="J30" s="44">
        <v>548</v>
      </c>
      <c r="K30" s="117">
        <v>60.219780219780219</v>
      </c>
      <c r="L30" s="116">
        <v>191</v>
      </c>
      <c r="M30" s="117">
        <v>34.854014598540147</v>
      </c>
      <c r="N30" s="116">
        <v>357</v>
      </c>
      <c r="O30" s="118">
        <v>65.145985401459853</v>
      </c>
      <c r="Q30" s="44">
        <v>114</v>
      </c>
      <c r="R30" s="117">
        <v>12.527472527472529</v>
      </c>
      <c r="S30" s="116">
        <v>68</v>
      </c>
      <c r="T30" s="117">
        <v>59.649122807017541</v>
      </c>
      <c r="U30" s="116">
        <v>46</v>
      </c>
      <c r="V30" s="118">
        <v>40.350877192982452</v>
      </c>
      <c r="X30" s="44">
        <v>248</v>
      </c>
      <c r="Y30" s="117">
        <v>27.252747252747248</v>
      </c>
      <c r="Z30" s="116">
        <v>190</v>
      </c>
      <c r="AA30" s="117">
        <v>76.612903225806448</v>
      </c>
      <c r="AB30" s="116">
        <v>58</v>
      </c>
      <c r="AC30" s="118">
        <v>23.387096774193552</v>
      </c>
    </row>
    <row r="31" spans="2:29" ht="8" customHeight="1"/>
    <row r="32" spans="2:29">
      <c r="B32" s="119" t="s">
        <v>49</v>
      </c>
      <c r="D32" s="120">
        <v>474759</v>
      </c>
      <c r="E32" s="121">
        <v>300037</v>
      </c>
      <c r="F32" s="122">
        <v>63.197748752524973</v>
      </c>
      <c r="G32" s="121">
        <v>174722</v>
      </c>
      <c r="H32" s="123">
        <v>36.802251247475027</v>
      </c>
      <c r="J32" s="120">
        <v>120692</v>
      </c>
      <c r="K32" s="122">
        <v>25.421740293496281</v>
      </c>
      <c r="L32" s="121">
        <v>48874</v>
      </c>
      <c r="M32" s="122">
        <v>40.494813243628407</v>
      </c>
      <c r="N32" s="121">
        <v>71818</v>
      </c>
      <c r="O32" s="123">
        <v>59.505186756371593</v>
      </c>
      <c r="Q32" s="120">
        <v>77641</v>
      </c>
      <c r="R32" s="122">
        <v>16.353771071217189</v>
      </c>
      <c r="S32" s="121">
        <v>43950</v>
      </c>
      <c r="T32" s="122">
        <v>56.606689764428587</v>
      </c>
      <c r="U32" s="121">
        <v>33691</v>
      </c>
      <c r="V32" s="123">
        <v>43.393310235571413</v>
      </c>
      <c r="X32" s="120">
        <v>276426</v>
      </c>
      <c r="Y32" s="122">
        <v>58.224488635286527</v>
      </c>
      <c r="Z32" s="121">
        <v>207213</v>
      </c>
      <c r="AA32" s="122">
        <v>74.961472509821789</v>
      </c>
      <c r="AB32" s="121">
        <v>69213</v>
      </c>
      <c r="AC32" s="123">
        <v>25.0385274901782</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188</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155443</v>
      </c>
      <c r="E12" s="108">
        <v>96005</v>
      </c>
      <c r="F12" s="109">
        <v>61.762189355583722</v>
      </c>
      <c r="G12" s="108">
        <v>59438</v>
      </c>
      <c r="H12" s="110">
        <v>38.237810644416278</v>
      </c>
      <c r="J12" s="40">
        <v>46422</v>
      </c>
      <c r="K12" s="109">
        <v>29.864323256756499</v>
      </c>
      <c r="L12" s="108">
        <v>18450</v>
      </c>
      <c r="M12" s="109">
        <v>39.744086855370298</v>
      </c>
      <c r="N12" s="108">
        <v>27972</v>
      </c>
      <c r="O12" s="110">
        <v>60.255913144629702</v>
      </c>
      <c r="Q12" s="40">
        <v>32304</v>
      </c>
      <c r="R12" s="109">
        <v>20.78189432782435</v>
      </c>
      <c r="S12" s="108">
        <v>20308</v>
      </c>
      <c r="T12" s="109">
        <v>62.865279841505703</v>
      </c>
      <c r="U12" s="108">
        <v>11996</v>
      </c>
      <c r="V12" s="110">
        <v>37.134720158494297</v>
      </c>
      <c r="X12" s="40">
        <v>76717</v>
      </c>
      <c r="Y12" s="109">
        <v>49.353782415419147</v>
      </c>
      <c r="Z12" s="108">
        <v>57247</v>
      </c>
      <c r="AA12" s="109">
        <v>74.621009684945975</v>
      </c>
      <c r="AB12" s="108">
        <v>19470</v>
      </c>
      <c r="AC12" s="110">
        <v>25.378990315054029</v>
      </c>
    </row>
    <row r="13" spans="1:29">
      <c r="B13" s="111" t="s">
        <v>89</v>
      </c>
      <c r="D13" s="42">
        <v>18407</v>
      </c>
      <c r="E13" s="112">
        <v>11524</v>
      </c>
      <c r="F13" s="113">
        <v>62.606617047862223</v>
      </c>
      <c r="G13" s="112">
        <v>6883</v>
      </c>
      <c r="H13" s="114">
        <v>37.39338295213777</v>
      </c>
      <c r="J13" s="42">
        <v>3894</v>
      </c>
      <c r="K13" s="113">
        <v>21.154995382191562</v>
      </c>
      <c r="L13" s="112">
        <v>1606</v>
      </c>
      <c r="M13" s="113">
        <v>41.242937853107343</v>
      </c>
      <c r="N13" s="112">
        <v>2288</v>
      </c>
      <c r="O13" s="114">
        <v>58.757062146892657</v>
      </c>
      <c r="Q13" s="42">
        <v>3280</v>
      </c>
      <c r="R13" s="113">
        <v>17.819307872005211</v>
      </c>
      <c r="S13" s="112">
        <v>1848</v>
      </c>
      <c r="T13" s="113">
        <v>56.341463414634141</v>
      </c>
      <c r="U13" s="112">
        <v>1432</v>
      </c>
      <c r="V13" s="114">
        <v>43.658536585365852</v>
      </c>
      <c r="X13" s="42">
        <v>11233</v>
      </c>
      <c r="Y13" s="113">
        <v>61.025696745803216</v>
      </c>
      <c r="Z13" s="112">
        <v>8070</v>
      </c>
      <c r="AA13" s="113">
        <v>71.841894418232002</v>
      </c>
      <c r="AB13" s="112">
        <v>3163</v>
      </c>
      <c r="AC13" s="114">
        <v>28.158105581768009</v>
      </c>
    </row>
    <row r="14" spans="1:29">
      <c r="B14" s="111" t="s">
        <v>90</v>
      </c>
      <c r="D14" s="42">
        <v>12002</v>
      </c>
      <c r="E14" s="112">
        <v>7708</v>
      </c>
      <c r="F14" s="113">
        <v>64.222629561739708</v>
      </c>
      <c r="G14" s="112">
        <v>4294</v>
      </c>
      <c r="H14" s="114">
        <v>35.777370438260292</v>
      </c>
      <c r="J14" s="42">
        <v>2858</v>
      </c>
      <c r="K14" s="113">
        <v>23.812697883686049</v>
      </c>
      <c r="L14" s="112">
        <v>1116</v>
      </c>
      <c r="M14" s="113">
        <v>39.0482855143457</v>
      </c>
      <c r="N14" s="112">
        <v>1742</v>
      </c>
      <c r="O14" s="114">
        <v>60.951714485654307</v>
      </c>
      <c r="Q14" s="42">
        <v>2446</v>
      </c>
      <c r="R14" s="113">
        <v>20.37993667722046</v>
      </c>
      <c r="S14" s="112">
        <v>1407</v>
      </c>
      <c r="T14" s="113">
        <v>57.522485690923951</v>
      </c>
      <c r="U14" s="112">
        <v>1039</v>
      </c>
      <c r="V14" s="114">
        <v>42.477514309076042</v>
      </c>
      <c r="X14" s="42">
        <v>6698</v>
      </c>
      <c r="Y14" s="113">
        <v>55.807365439093481</v>
      </c>
      <c r="Z14" s="112">
        <v>5185</v>
      </c>
      <c r="AA14" s="113">
        <v>77.411167512690355</v>
      </c>
      <c r="AB14" s="112">
        <v>1513</v>
      </c>
      <c r="AC14" s="114">
        <v>22.588832487309649</v>
      </c>
    </row>
    <row r="15" spans="1:29">
      <c r="B15" s="111" t="s">
        <v>91</v>
      </c>
      <c r="D15" s="42">
        <v>12409</v>
      </c>
      <c r="E15" s="112">
        <v>7181</v>
      </c>
      <c r="F15" s="113">
        <v>57.869288419695387</v>
      </c>
      <c r="G15" s="112">
        <v>5228</v>
      </c>
      <c r="H15" s="114">
        <v>42.13071158030462</v>
      </c>
      <c r="J15" s="42">
        <v>3800</v>
      </c>
      <c r="K15" s="113">
        <v>30.622934966556532</v>
      </c>
      <c r="L15" s="112">
        <v>1464</v>
      </c>
      <c r="M15" s="113">
        <v>38.526315789473678</v>
      </c>
      <c r="N15" s="112">
        <v>2336</v>
      </c>
      <c r="O15" s="114">
        <v>61.473684210526322</v>
      </c>
      <c r="Q15" s="42">
        <v>2595</v>
      </c>
      <c r="R15" s="113">
        <v>20.912241115319532</v>
      </c>
      <c r="S15" s="112">
        <v>1445</v>
      </c>
      <c r="T15" s="113">
        <v>55.684007707129091</v>
      </c>
      <c r="U15" s="112">
        <v>1150</v>
      </c>
      <c r="V15" s="114">
        <v>44.315992292870902</v>
      </c>
      <c r="X15" s="42">
        <v>6014</v>
      </c>
      <c r="Y15" s="113">
        <v>48.464823918123948</v>
      </c>
      <c r="Z15" s="112">
        <v>4272</v>
      </c>
      <c r="AA15" s="113">
        <v>71.034253408712999</v>
      </c>
      <c r="AB15" s="112">
        <v>1742</v>
      </c>
      <c r="AC15" s="114">
        <v>28.96574659128699</v>
      </c>
    </row>
    <row r="16" spans="1:29">
      <c r="B16" s="111" t="s">
        <v>92</v>
      </c>
      <c r="D16" s="42">
        <v>28376</v>
      </c>
      <c r="E16" s="112">
        <v>16473</v>
      </c>
      <c r="F16" s="113">
        <v>58.052579644770233</v>
      </c>
      <c r="G16" s="112">
        <v>11903</v>
      </c>
      <c r="H16" s="114">
        <v>41.947420355229767</v>
      </c>
      <c r="J16" s="42">
        <v>10360</v>
      </c>
      <c r="K16" s="113">
        <v>36.509726529461517</v>
      </c>
      <c r="L16" s="112">
        <v>4279</v>
      </c>
      <c r="M16" s="113">
        <v>41.303088803088812</v>
      </c>
      <c r="N16" s="112">
        <v>6081</v>
      </c>
      <c r="O16" s="114">
        <v>58.696911196911188</v>
      </c>
      <c r="Q16" s="42">
        <v>6709</v>
      </c>
      <c r="R16" s="113">
        <v>23.643219622215959</v>
      </c>
      <c r="S16" s="112">
        <v>4073</v>
      </c>
      <c r="T16" s="113">
        <v>60.709494708600388</v>
      </c>
      <c r="U16" s="112">
        <v>2636</v>
      </c>
      <c r="V16" s="114">
        <v>39.290505291399612</v>
      </c>
      <c r="X16" s="42">
        <v>11307</v>
      </c>
      <c r="Y16" s="113">
        <v>39.847053848322531</v>
      </c>
      <c r="Z16" s="112">
        <v>8121</v>
      </c>
      <c r="AA16" s="113">
        <v>71.822764659060752</v>
      </c>
      <c r="AB16" s="112">
        <v>3186</v>
      </c>
      <c r="AC16" s="114">
        <v>28.177235340939241</v>
      </c>
    </row>
    <row r="17" spans="2:29">
      <c r="B17" s="111" t="s">
        <v>93</v>
      </c>
      <c r="D17" s="42">
        <v>9022</v>
      </c>
      <c r="E17" s="112">
        <v>5696</v>
      </c>
      <c r="F17" s="113">
        <v>63.134559964531142</v>
      </c>
      <c r="G17" s="112">
        <v>3326</v>
      </c>
      <c r="H17" s="114">
        <v>36.865440035468858</v>
      </c>
      <c r="J17" s="42">
        <v>2113</v>
      </c>
      <c r="K17" s="113">
        <v>23.42052759920195</v>
      </c>
      <c r="L17" s="112">
        <v>849</v>
      </c>
      <c r="M17" s="113">
        <v>40.179839091339318</v>
      </c>
      <c r="N17" s="112">
        <v>1264</v>
      </c>
      <c r="O17" s="114">
        <v>59.820160908660668</v>
      </c>
      <c r="Q17" s="42">
        <v>1892</v>
      </c>
      <c r="R17" s="113">
        <v>20.970959875859009</v>
      </c>
      <c r="S17" s="112">
        <v>1035</v>
      </c>
      <c r="T17" s="113">
        <v>54.704016913319244</v>
      </c>
      <c r="U17" s="112">
        <v>857</v>
      </c>
      <c r="V17" s="114">
        <v>45.295983086680756</v>
      </c>
      <c r="X17" s="42">
        <v>5017</v>
      </c>
      <c r="Y17" s="113">
        <v>55.608512524939037</v>
      </c>
      <c r="Z17" s="112">
        <v>3812</v>
      </c>
      <c r="AA17" s="113">
        <v>75.981662348016741</v>
      </c>
      <c r="AB17" s="112">
        <v>1205</v>
      </c>
      <c r="AC17" s="114">
        <v>24.018337651983259</v>
      </c>
    </row>
    <row r="18" spans="2:29">
      <c r="B18" s="111" t="s">
        <v>94</v>
      </c>
      <c r="D18" s="42">
        <v>42705</v>
      </c>
      <c r="E18" s="112">
        <v>26629</v>
      </c>
      <c r="F18" s="113">
        <v>62.355696054326202</v>
      </c>
      <c r="G18" s="112">
        <v>16076</v>
      </c>
      <c r="H18" s="114">
        <v>37.644303945673798</v>
      </c>
      <c r="J18" s="42">
        <v>10088</v>
      </c>
      <c r="K18" s="113">
        <v>23.62252663622527</v>
      </c>
      <c r="L18" s="112">
        <v>4184</v>
      </c>
      <c r="M18" s="113">
        <v>41.475019825535291</v>
      </c>
      <c r="N18" s="112">
        <v>5904</v>
      </c>
      <c r="O18" s="114">
        <v>58.524980174464723</v>
      </c>
      <c r="Q18" s="42">
        <v>7423</v>
      </c>
      <c r="R18" s="113">
        <v>17.3820395738204</v>
      </c>
      <c r="S18" s="112">
        <v>4110</v>
      </c>
      <c r="T18" s="113">
        <v>55.368449413983569</v>
      </c>
      <c r="U18" s="112">
        <v>3313</v>
      </c>
      <c r="V18" s="114">
        <v>44.631550586016431</v>
      </c>
      <c r="X18" s="42">
        <v>25194</v>
      </c>
      <c r="Y18" s="113">
        <v>58.995433789954333</v>
      </c>
      <c r="Z18" s="112">
        <v>18335</v>
      </c>
      <c r="AA18" s="113">
        <v>72.77526395173453</v>
      </c>
      <c r="AB18" s="112">
        <v>6859</v>
      </c>
      <c r="AC18" s="114">
        <v>27.224736048265459</v>
      </c>
    </row>
    <row r="19" spans="2:29">
      <c r="B19" s="111" t="s">
        <v>95</v>
      </c>
      <c r="D19" s="42">
        <v>27849</v>
      </c>
      <c r="E19" s="112">
        <v>16770</v>
      </c>
      <c r="F19" s="113">
        <v>60.217602068296877</v>
      </c>
      <c r="G19" s="112">
        <v>11079</v>
      </c>
      <c r="H19" s="114">
        <v>39.782397931703109</v>
      </c>
      <c r="J19" s="42">
        <v>7273</v>
      </c>
      <c r="K19" s="113">
        <v>26.115838988832639</v>
      </c>
      <c r="L19" s="112">
        <v>2882</v>
      </c>
      <c r="M19" s="113">
        <v>39.626014024474081</v>
      </c>
      <c r="N19" s="112">
        <v>4391</v>
      </c>
      <c r="O19" s="114">
        <v>60.373985975525912</v>
      </c>
      <c r="Q19" s="42">
        <v>5102</v>
      </c>
      <c r="R19" s="113">
        <v>18.320226938130631</v>
      </c>
      <c r="S19" s="112">
        <v>2917</v>
      </c>
      <c r="T19" s="113">
        <v>57.173657389259112</v>
      </c>
      <c r="U19" s="112">
        <v>2185</v>
      </c>
      <c r="V19" s="114">
        <v>42.826342610740888</v>
      </c>
      <c r="X19" s="42">
        <v>15474</v>
      </c>
      <c r="Y19" s="113">
        <v>55.563934073036727</v>
      </c>
      <c r="Z19" s="112">
        <v>10971</v>
      </c>
      <c r="AA19" s="113">
        <v>70.899573478092279</v>
      </c>
      <c r="AB19" s="112">
        <v>4503</v>
      </c>
      <c r="AC19" s="114">
        <v>29.100426521907721</v>
      </c>
    </row>
    <row r="20" spans="2:29">
      <c r="B20" s="111" t="s">
        <v>96</v>
      </c>
      <c r="D20" s="42">
        <v>111692</v>
      </c>
      <c r="E20" s="112">
        <v>69573</v>
      </c>
      <c r="F20" s="113">
        <v>62.290047630985207</v>
      </c>
      <c r="G20" s="112">
        <v>42119</v>
      </c>
      <c r="H20" s="114">
        <v>37.709952369014793</v>
      </c>
      <c r="J20" s="42">
        <v>25561</v>
      </c>
      <c r="K20" s="113">
        <v>22.885255882247609</v>
      </c>
      <c r="L20" s="112">
        <v>10112</v>
      </c>
      <c r="M20" s="113">
        <v>39.560267595164511</v>
      </c>
      <c r="N20" s="112">
        <v>15449</v>
      </c>
      <c r="O20" s="114">
        <v>60.439732404835489</v>
      </c>
      <c r="Q20" s="42">
        <v>20947</v>
      </c>
      <c r="R20" s="113">
        <v>18.754252766536549</v>
      </c>
      <c r="S20" s="112">
        <v>11818</v>
      </c>
      <c r="T20" s="113">
        <v>56.418580226285393</v>
      </c>
      <c r="U20" s="112">
        <v>9129</v>
      </c>
      <c r="V20" s="114">
        <v>43.581419773714607</v>
      </c>
      <c r="X20" s="42">
        <v>65184</v>
      </c>
      <c r="Y20" s="113">
        <v>58.360491351215849</v>
      </c>
      <c r="Z20" s="112">
        <v>47643</v>
      </c>
      <c r="AA20" s="113">
        <v>73.090022091310743</v>
      </c>
      <c r="AB20" s="112">
        <v>17541</v>
      </c>
      <c r="AC20" s="114">
        <v>26.90997790868925</v>
      </c>
    </row>
    <row r="21" spans="2:29">
      <c r="B21" s="111" t="s">
        <v>97</v>
      </c>
      <c r="D21" s="42">
        <v>74277</v>
      </c>
      <c r="E21" s="112">
        <v>46014</v>
      </c>
      <c r="F21" s="113">
        <v>61.949190193465</v>
      </c>
      <c r="G21" s="112">
        <v>28263</v>
      </c>
      <c r="H21" s="114">
        <v>38.050809806535</v>
      </c>
      <c r="J21" s="42">
        <v>18277</v>
      </c>
      <c r="K21" s="113">
        <v>24.606540382621809</v>
      </c>
      <c r="L21" s="112">
        <v>7547</v>
      </c>
      <c r="M21" s="113">
        <v>41.292334628221262</v>
      </c>
      <c r="N21" s="112">
        <v>10730</v>
      </c>
      <c r="O21" s="114">
        <v>58.707665371778738</v>
      </c>
      <c r="Q21" s="42">
        <v>15606</v>
      </c>
      <c r="R21" s="113">
        <v>21.01054162122864</v>
      </c>
      <c r="S21" s="112">
        <v>9133</v>
      </c>
      <c r="T21" s="113">
        <v>58.522363193643457</v>
      </c>
      <c r="U21" s="112">
        <v>6473</v>
      </c>
      <c r="V21" s="114">
        <v>41.477636806356529</v>
      </c>
      <c r="X21" s="42">
        <v>40394</v>
      </c>
      <c r="Y21" s="113">
        <v>54.382917996149551</v>
      </c>
      <c r="Z21" s="112">
        <v>29334</v>
      </c>
      <c r="AA21" s="113">
        <v>72.619695994454631</v>
      </c>
      <c r="AB21" s="112">
        <v>11060</v>
      </c>
      <c r="AC21" s="114">
        <v>27.38030400554538</v>
      </c>
    </row>
    <row r="22" spans="2:29">
      <c r="B22" s="111" t="s">
        <v>98</v>
      </c>
      <c r="D22" s="42">
        <v>14148</v>
      </c>
      <c r="E22" s="112">
        <v>8882</v>
      </c>
      <c r="F22" s="113">
        <v>62.77919140514561</v>
      </c>
      <c r="G22" s="112">
        <v>5266</v>
      </c>
      <c r="H22" s="114">
        <v>37.220808594854397</v>
      </c>
      <c r="J22" s="42">
        <v>3631</v>
      </c>
      <c r="K22" s="113">
        <v>25.66440486287814</v>
      </c>
      <c r="L22" s="112">
        <v>1493</v>
      </c>
      <c r="M22" s="113">
        <v>41.118149270173497</v>
      </c>
      <c r="N22" s="112">
        <v>2138</v>
      </c>
      <c r="O22" s="114">
        <v>58.881850729826489</v>
      </c>
      <c r="Q22" s="42">
        <v>2657</v>
      </c>
      <c r="R22" s="113">
        <v>18.780039581566299</v>
      </c>
      <c r="S22" s="112">
        <v>1544</v>
      </c>
      <c r="T22" s="113">
        <v>58.110651110274738</v>
      </c>
      <c r="U22" s="112">
        <v>1113</v>
      </c>
      <c r="V22" s="114">
        <v>41.889348889725262</v>
      </c>
      <c r="X22" s="42">
        <v>7860</v>
      </c>
      <c r="Y22" s="113">
        <v>55.555555555555557</v>
      </c>
      <c r="Z22" s="112">
        <v>5845</v>
      </c>
      <c r="AA22" s="113">
        <v>74.363867684478365</v>
      </c>
      <c r="AB22" s="112">
        <v>2015</v>
      </c>
      <c r="AC22" s="114">
        <v>25.636132315521621</v>
      </c>
    </row>
    <row r="23" spans="2:29">
      <c r="B23" s="111" t="s">
        <v>99</v>
      </c>
      <c r="D23" s="42">
        <v>33057</v>
      </c>
      <c r="E23" s="112">
        <v>20536</v>
      </c>
      <c r="F23" s="113">
        <v>62.12299966724143</v>
      </c>
      <c r="G23" s="112">
        <v>12521</v>
      </c>
      <c r="H23" s="114">
        <v>37.87700033275857</v>
      </c>
      <c r="J23" s="42">
        <v>8691</v>
      </c>
      <c r="K23" s="113">
        <v>26.290951992013799</v>
      </c>
      <c r="L23" s="112">
        <v>3370</v>
      </c>
      <c r="M23" s="113">
        <v>38.775745023587618</v>
      </c>
      <c r="N23" s="112">
        <v>5321</v>
      </c>
      <c r="O23" s="114">
        <v>61.224254976412382</v>
      </c>
      <c r="Q23" s="42">
        <v>5917</v>
      </c>
      <c r="R23" s="113">
        <v>17.89938590918716</v>
      </c>
      <c r="S23" s="112">
        <v>3395</v>
      </c>
      <c r="T23" s="113">
        <v>57.377049180327873</v>
      </c>
      <c r="U23" s="112">
        <v>2522</v>
      </c>
      <c r="V23" s="114">
        <v>42.622950819672127</v>
      </c>
      <c r="X23" s="42">
        <v>18449</v>
      </c>
      <c r="Y23" s="113">
        <v>55.809662098799038</v>
      </c>
      <c r="Z23" s="112">
        <v>13771</v>
      </c>
      <c r="AA23" s="113">
        <v>74.643612119898094</v>
      </c>
      <c r="AB23" s="112">
        <v>4678</v>
      </c>
      <c r="AC23" s="114">
        <v>25.356387880101909</v>
      </c>
    </row>
    <row r="24" spans="2:29">
      <c r="B24" s="111" t="s">
        <v>100</v>
      </c>
      <c r="D24" s="42">
        <v>90875</v>
      </c>
      <c r="E24" s="112">
        <v>57445</v>
      </c>
      <c r="F24" s="113">
        <v>63.213204951856952</v>
      </c>
      <c r="G24" s="112">
        <v>33430</v>
      </c>
      <c r="H24" s="114">
        <v>36.786795048143063</v>
      </c>
      <c r="J24" s="42">
        <v>24740</v>
      </c>
      <c r="K24" s="113">
        <v>27.2242090784044</v>
      </c>
      <c r="L24" s="112">
        <v>10874</v>
      </c>
      <c r="M24" s="113">
        <v>43.953112368633789</v>
      </c>
      <c r="N24" s="112">
        <v>13866</v>
      </c>
      <c r="O24" s="114">
        <v>56.046887631366197</v>
      </c>
      <c r="Q24" s="42">
        <v>16545</v>
      </c>
      <c r="R24" s="113">
        <v>18.20632737276479</v>
      </c>
      <c r="S24" s="112">
        <v>10131</v>
      </c>
      <c r="T24" s="113">
        <v>61.233000906618322</v>
      </c>
      <c r="U24" s="112">
        <v>6414</v>
      </c>
      <c r="V24" s="114">
        <v>38.766999093381678</v>
      </c>
      <c r="X24" s="42">
        <v>49590</v>
      </c>
      <c r="Y24" s="113">
        <v>54.569463548830811</v>
      </c>
      <c r="Z24" s="112">
        <v>36440</v>
      </c>
      <c r="AA24" s="113">
        <v>73.482556967130478</v>
      </c>
      <c r="AB24" s="112">
        <v>13150</v>
      </c>
      <c r="AC24" s="114">
        <v>26.517443032869529</v>
      </c>
    </row>
    <row r="25" spans="2:29">
      <c r="B25" s="111" t="s">
        <v>101</v>
      </c>
      <c r="D25" s="42">
        <v>21395</v>
      </c>
      <c r="E25" s="112">
        <v>11337</v>
      </c>
      <c r="F25" s="113">
        <v>52.989016125262907</v>
      </c>
      <c r="G25" s="112">
        <v>10058</v>
      </c>
      <c r="H25" s="114">
        <v>47.010983874737093</v>
      </c>
      <c r="J25" s="42">
        <v>8568</v>
      </c>
      <c r="K25" s="113">
        <v>40.046739892498238</v>
      </c>
      <c r="L25" s="112">
        <v>3020</v>
      </c>
      <c r="M25" s="113">
        <v>35.247432306255838</v>
      </c>
      <c r="N25" s="112">
        <v>5548</v>
      </c>
      <c r="O25" s="114">
        <v>64.752567693744169</v>
      </c>
      <c r="Q25" s="42">
        <v>3982</v>
      </c>
      <c r="R25" s="113">
        <v>18.611825192802051</v>
      </c>
      <c r="S25" s="112">
        <v>2127</v>
      </c>
      <c r="T25" s="113">
        <v>53.415369161225513</v>
      </c>
      <c r="U25" s="112">
        <v>1855</v>
      </c>
      <c r="V25" s="114">
        <v>46.584630838774487</v>
      </c>
      <c r="X25" s="42">
        <v>8845</v>
      </c>
      <c r="Y25" s="113">
        <v>41.341434914699697</v>
      </c>
      <c r="Z25" s="112">
        <v>6190</v>
      </c>
      <c r="AA25" s="113">
        <v>69.983041266252116</v>
      </c>
      <c r="AB25" s="112">
        <v>2655</v>
      </c>
      <c r="AC25" s="114">
        <v>30.016958733747881</v>
      </c>
    </row>
    <row r="26" spans="2:29">
      <c r="B26" s="111" t="s">
        <v>102</v>
      </c>
      <c r="D26" s="42">
        <v>6546</v>
      </c>
      <c r="E26" s="112">
        <v>4133</v>
      </c>
      <c r="F26" s="113">
        <v>63.137794072716162</v>
      </c>
      <c r="G26" s="112">
        <v>2413</v>
      </c>
      <c r="H26" s="114">
        <v>36.862205927283838</v>
      </c>
      <c r="J26" s="42">
        <v>1210</v>
      </c>
      <c r="K26" s="113">
        <v>18.48457073021693</v>
      </c>
      <c r="L26" s="112">
        <v>462</v>
      </c>
      <c r="M26" s="113">
        <v>38.181818181818187</v>
      </c>
      <c r="N26" s="112">
        <v>748</v>
      </c>
      <c r="O26" s="114">
        <v>61.818181818181813</v>
      </c>
      <c r="Q26" s="42">
        <v>899</v>
      </c>
      <c r="R26" s="113">
        <v>13.733577757409099</v>
      </c>
      <c r="S26" s="112">
        <v>454</v>
      </c>
      <c r="T26" s="113">
        <v>50.500556173526142</v>
      </c>
      <c r="U26" s="112">
        <v>445</v>
      </c>
      <c r="V26" s="114">
        <v>49.499443826473858</v>
      </c>
      <c r="X26" s="42">
        <v>4437</v>
      </c>
      <c r="Y26" s="113">
        <v>67.781851512373976</v>
      </c>
      <c r="Z26" s="112">
        <v>3217</v>
      </c>
      <c r="AA26" s="113">
        <v>72.503944106378185</v>
      </c>
      <c r="AB26" s="112">
        <v>1220</v>
      </c>
      <c r="AC26" s="114">
        <v>27.496055893621818</v>
      </c>
    </row>
    <row r="27" spans="2:29">
      <c r="B27" s="111" t="s">
        <v>103</v>
      </c>
      <c r="D27" s="42">
        <v>27514</v>
      </c>
      <c r="E27" s="112">
        <v>16825</v>
      </c>
      <c r="F27" s="113">
        <v>61.150686923021013</v>
      </c>
      <c r="G27" s="112">
        <v>10689</v>
      </c>
      <c r="H27" s="114">
        <v>38.849313076978987</v>
      </c>
      <c r="J27" s="42">
        <v>6569</v>
      </c>
      <c r="K27" s="113">
        <v>23.87511812168351</v>
      </c>
      <c r="L27" s="112">
        <v>2532</v>
      </c>
      <c r="M27" s="113">
        <v>38.544679555487903</v>
      </c>
      <c r="N27" s="112">
        <v>4037</v>
      </c>
      <c r="O27" s="114">
        <v>61.455320444512097</v>
      </c>
      <c r="Q27" s="42">
        <v>5040</v>
      </c>
      <c r="R27" s="113">
        <v>18.31794722686632</v>
      </c>
      <c r="S27" s="112">
        <v>2720</v>
      </c>
      <c r="T27" s="113">
        <v>53.968253968253968</v>
      </c>
      <c r="U27" s="112">
        <v>2320</v>
      </c>
      <c r="V27" s="114">
        <v>46.031746031746032</v>
      </c>
      <c r="X27" s="42">
        <v>15905</v>
      </c>
      <c r="Y27" s="113">
        <v>57.80693465145017</v>
      </c>
      <c r="Z27" s="112">
        <v>11573</v>
      </c>
      <c r="AA27" s="113">
        <v>72.763281986796599</v>
      </c>
      <c r="AB27" s="112">
        <v>4332</v>
      </c>
      <c r="AC27" s="114">
        <v>27.23671801320339</v>
      </c>
    </row>
    <row r="28" spans="2:29">
      <c r="B28" s="111" t="s">
        <v>104</v>
      </c>
      <c r="D28" s="42">
        <v>4558</v>
      </c>
      <c r="E28" s="112">
        <v>2899</v>
      </c>
      <c r="F28" s="113">
        <v>63.602457218078101</v>
      </c>
      <c r="G28" s="112">
        <v>1659</v>
      </c>
      <c r="H28" s="114">
        <v>36.397542781921892</v>
      </c>
      <c r="J28" s="42">
        <v>743</v>
      </c>
      <c r="K28" s="113">
        <v>16.301009214567799</v>
      </c>
      <c r="L28" s="112">
        <v>299</v>
      </c>
      <c r="M28" s="113">
        <v>40.242261103633908</v>
      </c>
      <c r="N28" s="112">
        <v>444</v>
      </c>
      <c r="O28" s="114">
        <v>59.757738896366092</v>
      </c>
      <c r="Q28" s="42">
        <v>823</v>
      </c>
      <c r="R28" s="113">
        <v>18.05616498464239</v>
      </c>
      <c r="S28" s="112">
        <v>446</v>
      </c>
      <c r="T28" s="113">
        <v>54.191980558930737</v>
      </c>
      <c r="U28" s="112">
        <v>377</v>
      </c>
      <c r="V28" s="114">
        <v>45.808019441069263</v>
      </c>
      <c r="X28" s="42">
        <v>2992</v>
      </c>
      <c r="Y28" s="113">
        <v>65.642825800789822</v>
      </c>
      <c r="Z28" s="112">
        <v>2154</v>
      </c>
      <c r="AA28" s="113">
        <v>71.991978609625676</v>
      </c>
      <c r="AB28" s="112">
        <v>838</v>
      </c>
      <c r="AC28" s="114">
        <v>28.008021390374331</v>
      </c>
    </row>
    <row r="29" spans="2:29">
      <c r="B29" s="111" t="s">
        <v>105</v>
      </c>
      <c r="D29" s="42">
        <v>607</v>
      </c>
      <c r="E29" s="112">
        <v>318</v>
      </c>
      <c r="F29" s="113">
        <v>52.388797364085669</v>
      </c>
      <c r="G29" s="112">
        <v>289</v>
      </c>
      <c r="H29" s="114">
        <v>47.611202635914331</v>
      </c>
      <c r="J29" s="42">
        <v>368</v>
      </c>
      <c r="K29" s="113">
        <v>60.626029654036238</v>
      </c>
      <c r="L29" s="112">
        <v>140</v>
      </c>
      <c r="M29" s="113">
        <v>38.04347826086957</v>
      </c>
      <c r="N29" s="112">
        <v>228</v>
      </c>
      <c r="O29" s="114">
        <v>61.95652173913043</v>
      </c>
      <c r="Q29" s="42">
        <v>80</v>
      </c>
      <c r="R29" s="113">
        <v>13.179571663920919</v>
      </c>
      <c r="S29" s="112">
        <v>53</v>
      </c>
      <c r="T29" s="113">
        <v>66.25</v>
      </c>
      <c r="U29" s="112">
        <v>27</v>
      </c>
      <c r="V29" s="114">
        <v>33.75</v>
      </c>
      <c r="X29" s="42">
        <v>159</v>
      </c>
      <c r="Y29" s="113">
        <v>26.194398682042831</v>
      </c>
      <c r="Z29" s="112">
        <v>125</v>
      </c>
      <c r="AA29" s="113">
        <v>78.616352201257868</v>
      </c>
      <c r="AB29" s="112">
        <v>34</v>
      </c>
      <c r="AC29" s="114">
        <v>21.383647798742139</v>
      </c>
    </row>
    <row r="30" spans="2:29">
      <c r="B30" s="115" t="s">
        <v>106</v>
      </c>
      <c r="D30" s="44">
        <v>1009</v>
      </c>
      <c r="E30" s="116">
        <v>523</v>
      </c>
      <c r="F30" s="117">
        <v>51.833498513379581</v>
      </c>
      <c r="G30" s="116">
        <v>486</v>
      </c>
      <c r="H30" s="118">
        <v>48.166501486620419</v>
      </c>
      <c r="J30" s="44">
        <v>560</v>
      </c>
      <c r="K30" s="117">
        <v>55.500495540138751</v>
      </c>
      <c r="L30" s="116">
        <v>191</v>
      </c>
      <c r="M30" s="117">
        <v>34.107142857142861</v>
      </c>
      <c r="N30" s="116">
        <v>369</v>
      </c>
      <c r="O30" s="118">
        <v>65.892857142857139</v>
      </c>
      <c r="Q30" s="44">
        <v>175</v>
      </c>
      <c r="R30" s="117">
        <v>17.34390485629336</v>
      </c>
      <c r="S30" s="116">
        <v>117</v>
      </c>
      <c r="T30" s="117">
        <v>66.857142857142861</v>
      </c>
      <c r="U30" s="116">
        <v>58</v>
      </c>
      <c r="V30" s="118">
        <v>33.142857142857139</v>
      </c>
      <c r="X30" s="44">
        <v>274</v>
      </c>
      <c r="Y30" s="117">
        <v>27.155599603567889</v>
      </c>
      <c r="Z30" s="116">
        <v>215</v>
      </c>
      <c r="AA30" s="117">
        <v>78.467153284671525</v>
      </c>
      <c r="AB30" s="116">
        <v>59</v>
      </c>
      <c r="AC30" s="118">
        <v>21.532846715328461</v>
      </c>
    </row>
    <row r="31" spans="2:29" ht="8" customHeight="1"/>
    <row r="32" spans="2:29">
      <c r="B32" s="119" t="s">
        <v>49</v>
      </c>
      <c r="D32" s="120">
        <v>691891</v>
      </c>
      <c r="E32" s="121">
        <v>426471</v>
      </c>
      <c r="F32" s="122">
        <v>61.638466174585297</v>
      </c>
      <c r="G32" s="121">
        <v>265420</v>
      </c>
      <c r="H32" s="123">
        <v>38.361533825414703</v>
      </c>
      <c r="J32" s="120">
        <v>185726</v>
      </c>
      <c r="K32" s="122">
        <v>26.843245540121199</v>
      </c>
      <c r="L32" s="121">
        <v>74870</v>
      </c>
      <c r="M32" s="122">
        <v>40.312072623111469</v>
      </c>
      <c r="N32" s="121">
        <v>110856</v>
      </c>
      <c r="O32" s="123">
        <v>59.687927376888538</v>
      </c>
      <c r="Q32" s="120">
        <v>134422</v>
      </c>
      <c r="R32" s="122">
        <v>19.42820473167016</v>
      </c>
      <c r="S32" s="121">
        <v>79081</v>
      </c>
      <c r="T32" s="122">
        <v>58.830399785749357</v>
      </c>
      <c r="U32" s="121">
        <v>55341</v>
      </c>
      <c r="V32" s="123">
        <v>41.169600214250643</v>
      </c>
      <c r="X32" s="120">
        <v>371743</v>
      </c>
      <c r="Y32" s="122">
        <v>53.728549728208627</v>
      </c>
      <c r="Z32" s="121">
        <v>272520</v>
      </c>
      <c r="AA32" s="122">
        <v>73.308710587690967</v>
      </c>
      <c r="AB32" s="121">
        <v>99223</v>
      </c>
      <c r="AC32" s="123">
        <v>26.69128941230904</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189</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125231</v>
      </c>
      <c r="E12" s="108">
        <v>80547</v>
      </c>
      <c r="F12" s="109">
        <v>64.318738970382725</v>
      </c>
      <c r="G12" s="108">
        <v>44684</v>
      </c>
      <c r="H12" s="110">
        <v>35.681261029617268</v>
      </c>
      <c r="J12" s="40">
        <v>28227</v>
      </c>
      <c r="K12" s="109">
        <v>22.539946179460362</v>
      </c>
      <c r="L12" s="108">
        <v>12198</v>
      </c>
      <c r="M12" s="109">
        <v>43.213944096078222</v>
      </c>
      <c r="N12" s="108">
        <v>16029</v>
      </c>
      <c r="O12" s="110">
        <v>56.78605590392177</v>
      </c>
      <c r="Q12" s="40">
        <v>33666</v>
      </c>
      <c r="R12" s="109">
        <v>26.883119994250631</v>
      </c>
      <c r="S12" s="108">
        <v>23848</v>
      </c>
      <c r="T12" s="109">
        <v>70.837046278144129</v>
      </c>
      <c r="U12" s="108">
        <v>9818</v>
      </c>
      <c r="V12" s="110">
        <v>29.162953721855882</v>
      </c>
      <c r="X12" s="40">
        <v>63338</v>
      </c>
      <c r="Y12" s="109">
        <v>50.576933826289007</v>
      </c>
      <c r="Z12" s="108">
        <v>44501</v>
      </c>
      <c r="AA12" s="109">
        <v>70.259559821907857</v>
      </c>
      <c r="AB12" s="108">
        <v>18837</v>
      </c>
      <c r="AC12" s="110">
        <v>29.74044017809214</v>
      </c>
    </row>
    <row r="13" spans="1:29">
      <c r="B13" s="111" t="s">
        <v>89</v>
      </c>
      <c r="D13" s="42">
        <v>18566</v>
      </c>
      <c r="E13" s="112">
        <v>11872</v>
      </c>
      <c r="F13" s="113">
        <v>63.944845416352472</v>
      </c>
      <c r="G13" s="112">
        <v>6694</v>
      </c>
      <c r="H13" s="114">
        <v>36.055154583647528</v>
      </c>
      <c r="J13" s="42">
        <v>3384</v>
      </c>
      <c r="K13" s="113">
        <v>18.22686631476893</v>
      </c>
      <c r="L13" s="112">
        <v>1482</v>
      </c>
      <c r="M13" s="113">
        <v>43.794326241134748</v>
      </c>
      <c r="N13" s="112">
        <v>1902</v>
      </c>
      <c r="O13" s="114">
        <v>56.205673758865252</v>
      </c>
      <c r="Q13" s="42">
        <v>4325</v>
      </c>
      <c r="R13" s="113">
        <v>23.29527092534741</v>
      </c>
      <c r="S13" s="112">
        <v>2749</v>
      </c>
      <c r="T13" s="113">
        <v>63.560693641618492</v>
      </c>
      <c r="U13" s="112">
        <v>1576</v>
      </c>
      <c r="V13" s="114">
        <v>36.439306358381501</v>
      </c>
      <c r="X13" s="42">
        <v>10857</v>
      </c>
      <c r="Y13" s="113">
        <v>58.477862759883656</v>
      </c>
      <c r="Z13" s="112">
        <v>7641</v>
      </c>
      <c r="AA13" s="113">
        <v>70.378557612600162</v>
      </c>
      <c r="AB13" s="112">
        <v>3216</v>
      </c>
      <c r="AC13" s="114">
        <v>29.621442387399831</v>
      </c>
    </row>
    <row r="14" spans="1:29">
      <c r="B14" s="111" t="s">
        <v>90</v>
      </c>
      <c r="D14" s="42">
        <v>17714</v>
      </c>
      <c r="E14" s="112">
        <v>11452</v>
      </c>
      <c r="F14" s="113">
        <v>64.64942982951338</v>
      </c>
      <c r="G14" s="112">
        <v>6262</v>
      </c>
      <c r="H14" s="114">
        <v>35.35057017048662</v>
      </c>
      <c r="J14" s="42">
        <v>3733</v>
      </c>
      <c r="K14" s="113">
        <v>21.073726995596701</v>
      </c>
      <c r="L14" s="112">
        <v>1602</v>
      </c>
      <c r="M14" s="113">
        <v>42.914545941601929</v>
      </c>
      <c r="N14" s="112">
        <v>2131</v>
      </c>
      <c r="O14" s="114">
        <v>57.085454058398057</v>
      </c>
      <c r="Q14" s="42">
        <v>4070</v>
      </c>
      <c r="R14" s="113">
        <v>22.976177035113469</v>
      </c>
      <c r="S14" s="112">
        <v>2432</v>
      </c>
      <c r="T14" s="113">
        <v>59.754299754299758</v>
      </c>
      <c r="U14" s="112">
        <v>1638</v>
      </c>
      <c r="V14" s="114">
        <v>40.245700245700242</v>
      </c>
      <c r="X14" s="42">
        <v>9911</v>
      </c>
      <c r="Y14" s="113">
        <v>55.950095969289833</v>
      </c>
      <c r="Z14" s="112">
        <v>7418</v>
      </c>
      <c r="AA14" s="113">
        <v>74.846130562001818</v>
      </c>
      <c r="AB14" s="112">
        <v>2493</v>
      </c>
      <c r="AC14" s="114">
        <v>25.153869437998178</v>
      </c>
    </row>
    <row r="15" spans="1:29">
      <c r="B15" s="111" t="s">
        <v>91</v>
      </c>
      <c r="D15" s="42">
        <v>18202</v>
      </c>
      <c r="E15" s="112">
        <v>11041</v>
      </c>
      <c r="F15" s="113">
        <v>60.658169431930553</v>
      </c>
      <c r="G15" s="112">
        <v>7161</v>
      </c>
      <c r="H15" s="114">
        <v>39.34183056806944</v>
      </c>
      <c r="J15" s="42">
        <v>5220</v>
      </c>
      <c r="K15" s="113">
        <v>28.678167234369852</v>
      </c>
      <c r="L15" s="112">
        <v>2381</v>
      </c>
      <c r="M15" s="113">
        <v>45.61302681992337</v>
      </c>
      <c r="N15" s="112">
        <v>2839</v>
      </c>
      <c r="O15" s="114">
        <v>54.386973180076623</v>
      </c>
      <c r="Q15" s="42">
        <v>4611</v>
      </c>
      <c r="R15" s="113">
        <v>25.332381057026701</v>
      </c>
      <c r="S15" s="112">
        <v>2804</v>
      </c>
      <c r="T15" s="113">
        <v>60.811103882021257</v>
      </c>
      <c r="U15" s="112">
        <v>1807</v>
      </c>
      <c r="V15" s="114">
        <v>39.188896117978743</v>
      </c>
      <c r="X15" s="42">
        <v>8371</v>
      </c>
      <c r="Y15" s="113">
        <v>45.989451708603447</v>
      </c>
      <c r="Z15" s="112">
        <v>5856</v>
      </c>
      <c r="AA15" s="113">
        <v>69.95579978497193</v>
      </c>
      <c r="AB15" s="112">
        <v>2515</v>
      </c>
      <c r="AC15" s="114">
        <v>30.04420021502807</v>
      </c>
    </row>
    <row r="16" spans="1:29">
      <c r="B16" s="111" t="s">
        <v>92</v>
      </c>
      <c r="D16" s="42">
        <v>23542</v>
      </c>
      <c r="E16" s="112">
        <v>13686</v>
      </c>
      <c r="F16" s="113">
        <v>58.134398097018092</v>
      </c>
      <c r="G16" s="112">
        <v>9856</v>
      </c>
      <c r="H16" s="114">
        <v>41.865601902981901</v>
      </c>
      <c r="J16" s="42">
        <v>9205</v>
      </c>
      <c r="K16" s="113">
        <v>39.100331322742328</v>
      </c>
      <c r="L16" s="112">
        <v>4011</v>
      </c>
      <c r="M16" s="113">
        <v>43.574144486692013</v>
      </c>
      <c r="N16" s="112">
        <v>5194</v>
      </c>
      <c r="O16" s="114">
        <v>56.425855513307987</v>
      </c>
      <c r="Q16" s="42">
        <v>6327</v>
      </c>
      <c r="R16" s="113">
        <v>26.875371676153261</v>
      </c>
      <c r="S16" s="112">
        <v>4071</v>
      </c>
      <c r="T16" s="113">
        <v>64.343290659080139</v>
      </c>
      <c r="U16" s="112">
        <v>2256</v>
      </c>
      <c r="V16" s="114">
        <v>35.656709340919868</v>
      </c>
      <c r="X16" s="42">
        <v>8010</v>
      </c>
      <c r="Y16" s="113">
        <v>34.024297001104408</v>
      </c>
      <c r="Z16" s="112">
        <v>5604</v>
      </c>
      <c r="AA16" s="113">
        <v>69.962546816479403</v>
      </c>
      <c r="AB16" s="112">
        <v>2406</v>
      </c>
      <c r="AC16" s="114">
        <v>30.037453183520601</v>
      </c>
    </row>
    <row r="17" spans="2:29">
      <c r="B17" s="111" t="s">
        <v>93</v>
      </c>
      <c r="D17" s="42">
        <v>6598</v>
      </c>
      <c r="E17" s="112">
        <v>3936</v>
      </c>
      <c r="F17" s="113">
        <v>59.654440739618067</v>
      </c>
      <c r="G17" s="112">
        <v>2662</v>
      </c>
      <c r="H17" s="114">
        <v>40.345559260381933</v>
      </c>
      <c r="J17" s="42">
        <v>1873</v>
      </c>
      <c r="K17" s="113">
        <v>28.387390118217638</v>
      </c>
      <c r="L17" s="112">
        <v>800</v>
      </c>
      <c r="M17" s="113">
        <v>42.712226374799791</v>
      </c>
      <c r="N17" s="112">
        <v>1073</v>
      </c>
      <c r="O17" s="114">
        <v>57.287773625200209</v>
      </c>
      <c r="Q17" s="42">
        <v>1550</v>
      </c>
      <c r="R17" s="113">
        <v>23.491967262806909</v>
      </c>
      <c r="S17" s="112">
        <v>878</v>
      </c>
      <c r="T17" s="113">
        <v>56.645161290322577</v>
      </c>
      <c r="U17" s="112">
        <v>672</v>
      </c>
      <c r="V17" s="114">
        <v>43.354838709677423</v>
      </c>
      <c r="X17" s="42">
        <v>3175</v>
      </c>
      <c r="Y17" s="113">
        <v>48.120642618975452</v>
      </c>
      <c r="Z17" s="112">
        <v>2258</v>
      </c>
      <c r="AA17" s="113">
        <v>71.118110236220474</v>
      </c>
      <c r="AB17" s="112">
        <v>917</v>
      </c>
      <c r="AC17" s="114">
        <v>28.88188976377953</v>
      </c>
    </row>
    <row r="18" spans="2:29">
      <c r="B18" s="111" t="s">
        <v>94</v>
      </c>
      <c r="D18" s="42">
        <v>52094</v>
      </c>
      <c r="E18" s="112">
        <v>32456</v>
      </c>
      <c r="F18" s="113">
        <v>62.302760394671168</v>
      </c>
      <c r="G18" s="112">
        <v>19638</v>
      </c>
      <c r="H18" s="114">
        <v>37.697239605328832</v>
      </c>
      <c r="J18" s="42">
        <v>10321</v>
      </c>
      <c r="K18" s="113">
        <v>19.812262448650522</v>
      </c>
      <c r="L18" s="112">
        <v>4439</v>
      </c>
      <c r="M18" s="113">
        <v>43.009398314116851</v>
      </c>
      <c r="N18" s="112">
        <v>5882</v>
      </c>
      <c r="O18" s="114">
        <v>56.990601685883149</v>
      </c>
      <c r="Q18" s="42">
        <v>10124</v>
      </c>
      <c r="R18" s="113">
        <v>19.43409989634123</v>
      </c>
      <c r="S18" s="112">
        <v>5783</v>
      </c>
      <c r="T18" s="113">
        <v>57.121691031212961</v>
      </c>
      <c r="U18" s="112">
        <v>4341</v>
      </c>
      <c r="V18" s="114">
        <v>42.878308968787053</v>
      </c>
      <c r="X18" s="42">
        <v>31649</v>
      </c>
      <c r="Y18" s="113">
        <v>60.753637655008262</v>
      </c>
      <c r="Z18" s="112">
        <v>22234</v>
      </c>
      <c r="AA18" s="113">
        <v>70.251824702202285</v>
      </c>
      <c r="AB18" s="112">
        <v>9415</v>
      </c>
      <c r="AC18" s="114">
        <v>29.748175297797719</v>
      </c>
    </row>
    <row r="19" spans="2:29">
      <c r="B19" s="111" t="s">
        <v>95</v>
      </c>
      <c r="D19" s="42">
        <v>32436</v>
      </c>
      <c r="E19" s="112">
        <v>20605</v>
      </c>
      <c r="F19" s="113">
        <v>63.525095572820319</v>
      </c>
      <c r="G19" s="112">
        <v>11831</v>
      </c>
      <c r="H19" s="114">
        <v>36.474904427179681</v>
      </c>
      <c r="J19" s="42">
        <v>6785</v>
      </c>
      <c r="K19" s="113">
        <v>20.91811567394253</v>
      </c>
      <c r="L19" s="112">
        <v>2893</v>
      </c>
      <c r="M19" s="113">
        <v>42.638172439204133</v>
      </c>
      <c r="N19" s="112">
        <v>3892</v>
      </c>
      <c r="O19" s="114">
        <v>57.361827560795867</v>
      </c>
      <c r="Q19" s="42">
        <v>7299</v>
      </c>
      <c r="R19" s="113">
        <v>22.502774694783572</v>
      </c>
      <c r="S19" s="112">
        <v>4708</v>
      </c>
      <c r="T19" s="113">
        <v>64.501986573503217</v>
      </c>
      <c r="U19" s="112">
        <v>2591</v>
      </c>
      <c r="V19" s="114">
        <v>35.498013426496783</v>
      </c>
      <c r="X19" s="42">
        <v>18352</v>
      </c>
      <c r="Y19" s="113">
        <v>56.579109631273887</v>
      </c>
      <c r="Z19" s="112">
        <v>13004</v>
      </c>
      <c r="AA19" s="113">
        <v>70.858761987794253</v>
      </c>
      <c r="AB19" s="112">
        <v>5348</v>
      </c>
      <c r="AC19" s="114">
        <v>29.141238012205751</v>
      </c>
    </row>
    <row r="20" spans="2:29">
      <c r="B20" s="111" t="s">
        <v>96</v>
      </c>
      <c r="D20" s="42">
        <v>145181</v>
      </c>
      <c r="E20" s="112">
        <v>90023</v>
      </c>
      <c r="F20" s="113">
        <v>62.007425214043153</v>
      </c>
      <c r="G20" s="112">
        <v>55158</v>
      </c>
      <c r="H20" s="114">
        <v>37.99257478595684</v>
      </c>
      <c r="J20" s="42">
        <v>38710</v>
      </c>
      <c r="K20" s="113">
        <v>26.663268609528799</v>
      </c>
      <c r="L20" s="112">
        <v>17296</v>
      </c>
      <c r="M20" s="113">
        <v>44.680960991991739</v>
      </c>
      <c r="N20" s="112">
        <v>21414</v>
      </c>
      <c r="O20" s="114">
        <v>55.319039008008261</v>
      </c>
      <c r="Q20" s="42">
        <v>34087</v>
      </c>
      <c r="R20" s="113">
        <v>23.478967633505761</v>
      </c>
      <c r="S20" s="112">
        <v>21531</v>
      </c>
      <c r="T20" s="113">
        <v>63.164842901986098</v>
      </c>
      <c r="U20" s="112">
        <v>12556</v>
      </c>
      <c r="V20" s="114">
        <v>36.835157098013902</v>
      </c>
      <c r="X20" s="42">
        <v>72384</v>
      </c>
      <c r="Y20" s="113">
        <v>49.857763756965447</v>
      </c>
      <c r="Z20" s="112">
        <v>51196</v>
      </c>
      <c r="AA20" s="113">
        <v>70.728337754199828</v>
      </c>
      <c r="AB20" s="112">
        <v>21188</v>
      </c>
      <c r="AC20" s="114">
        <v>29.271662245800179</v>
      </c>
    </row>
    <row r="21" spans="2:29">
      <c r="B21" s="111" t="s">
        <v>97</v>
      </c>
      <c r="D21" s="42">
        <v>71297</v>
      </c>
      <c r="E21" s="112">
        <v>42841</v>
      </c>
      <c r="F21" s="113">
        <v>60.088082247499898</v>
      </c>
      <c r="G21" s="112">
        <v>28456</v>
      </c>
      <c r="H21" s="114">
        <v>39.911917752500102</v>
      </c>
      <c r="J21" s="42">
        <v>21599</v>
      </c>
      <c r="K21" s="113">
        <v>30.294402289016372</v>
      </c>
      <c r="L21" s="112">
        <v>8497</v>
      </c>
      <c r="M21" s="113">
        <v>39.339784249270799</v>
      </c>
      <c r="N21" s="112">
        <v>13102</v>
      </c>
      <c r="O21" s="114">
        <v>60.660215750729193</v>
      </c>
      <c r="Q21" s="42">
        <v>16404</v>
      </c>
      <c r="R21" s="113">
        <v>23.007980700450229</v>
      </c>
      <c r="S21" s="112">
        <v>10524</v>
      </c>
      <c r="T21" s="113">
        <v>64.155084125822967</v>
      </c>
      <c r="U21" s="112">
        <v>5880</v>
      </c>
      <c r="V21" s="114">
        <v>35.844915874177033</v>
      </c>
      <c r="X21" s="42">
        <v>33294</v>
      </c>
      <c r="Y21" s="113">
        <v>46.697617010533413</v>
      </c>
      <c r="Z21" s="112">
        <v>23820</v>
      </c>
      <c r="AA21" s="113">
        <v>71.544422418453777</v>
      </c>
      <c r="AB21" s="112">
        <v>9474</v>
      </c>
      <c r="AC21" s="114">
        <v>28.45557758154623</v>
      </c>
    </row>
    <row r="22" spans="2:29">
      <c r="B22" s="111" t="s">
        <v>98</v>
      </c>
      <c r="D22" s="42">
        <v>15217</v>
      </c>
      <c r="E22" s="112">
        <v>9650</v>
      </c>
      <c r="F22" s="113">
        <v>63.415916409279092</v>
      </c>
      <c r="G22" s="112">
        <v>5567</v>
      </c>
      <c r="H22" s="114">
        <v>36.584083590720908</v>
      </c>
      <c r="J22" s="42">
        <v>3964</v>
      </c>
      <c r="K22" s="113">
        <v>26.04981270946967</v>
      </c>
      <c r="L22" s="112">
        <v>1695</v>
      </c>
      <c r="M22" s="113">
        <v>42.759838546922303</v>
      </c>
      <c r="N22" s="112">
        <v>2269</v>
      </c>
      <c r="O22" s="114">
        <v>57.240161453077697</v>
      </c>
      <c r="Q22" s="42">
        <v>3348</v>
      </c>
      <c r="R22" s="113">
        <v>22.0017086153644</v>
      </c>
      <c r="S22" s="112">
        <v>2179</v>
      </c>
      <c r="T22" s="113">
        <v>65.083632019115896</v>
      </c>
      <c r="U22" s="112">
        <v>1169</v>
      </c>
      <c r="V22" s="114">
        <v>34.916367980884111</v>
      </c>
      <c r="X22" s="42">
        <v>7905</v>
      </c>
      <c r="Y22" s="113">
        <v>51.94847867516593</v>
      </c>
      <c r="Z22" s="112">
        <v>5776</v>
      </c>
      <c r="AA22" s="113">
        <v>73.067678684376986</v>
      </c>
      <c r="AB22" s="112">
        <v>2129</v>
      </c>
      <c r="AC22" s="114">
        <v>26.932321315623021</v>
      </c>
    </row>
    <row r="23" spans="2:29">
      <c r="B23" s="111" t="s">
        <v>99</v>
      </c>
      <c r="D23" s="42">
        <v>38361</v>
      </c>
      <c r="E23" s="112">
        <v>22435</v>
      </c>
      <c r="F23" s="113">
        <v>58.483876854096607</v>
      </c>
      <c r="G23" s="112">
        <v>15926</v>
      </c>
      <c r="H23" s="114">
        <v>41.516123145903393</v>
      </c>
      <c r="J23" s="42">
        <v>12124</v>
      </c>
      <c r="K23" s="113">
        <v>31.605015510544561</v>
      </c>
      <c r="L23" s="112">
        <v>4569</v>
      </c>
      <c r="M23" s="113">
        <v>37.685582316067297</v>
      </c>
      <c r="N23" s="112">
        <v>7555</v>
      </c>
      <c r="O23" s="114">
        <v>62.314417683932703</v>
      </c>
      <c r="Q23" s="42">
        <v>7346</v>
      </c>
      <c r="R23" s="113">
        <v>19.149657203931071</v>
      </c>
      <c r="S23" s="112">
        <v>4332</v>
      </c>
      <c r="T23" s="113">
        <v>58.970868499863869</v>
      </c>
      <c r="U23" s="112">
        <v>3014</v>
      </c>
      <c r="V23" s="114">
        <v>41.029131500136131</v>
      </c>
      <c r="X23" s="42">
        <v>18891</v>
      </c>
      <c r="Y23" s="113">
        <v>49.245327285524361</v>
      </c>
      <c r="Z23" s="112">
        <v>13534</v>
      </c>
      <c r="AA23" s="113">
        <v>71.64258112328622</v>
      </c>
      <c r="AB23" s="112">
        <v>5357</v>
      </c>
      <c r="AC23" s="114">
        <v>28.35741887671378</v>
      </c>
    </row>
    <row r="24" spans="2:29">
      <c r="B24" s="111" t="s">
        <v>100</v>
      </c>
      <c r="D24" s="42">
        <v>74035</v>
      </c>
      <c r="E24" s="112">
        <v>47806</v>
      </c>
      <c r="F24" s="113">
        <v>64.572161815357603</v>
      </c>
      <c r="G24" s="112">
        <v>26229</v>
      </c>
      <c r="H24" s="114">
        <v>35.427838184642397</v>
      </c>
      <c r="J24" s="42">
        <v>17954</v>
      </c>
      <c r="K24" s="113">
        <v>24.250692240156681</v>
      </c>
      <c r="L24" s="112">
        <v>8182</v>
      </c>
      <c r="M24" s="113">
        <v>45.572017377743123</v>
      </c>
      <c r="N24" s="112">
        <v>9772</v>
      </c>
      <c r="O24" s="114">
        <v>54.427982622256877</v>
      </c>
      <c r="Q24" s="42">
        <v>16666</v>
      </c>
      <c r="R24" s="113">
        <v>22.510974539069359</v>
      </c>
      <c r="S24" s="112">
        <v>11217</v>
      </c>
      <c r="T24" s="113">
        <v>67.304692187687507</v>
      </c>
      <c r="U24" s="112">
        <v>5449</v>
      </c>
      <c r="V24" s="114">
        <v>32.695307812312493</v>
      </c>
      <c r="X24" s="42">
        <v>39415</v>
      </c>
      <c r="Y24" s="113">
        <v>53.23833322077396</v>
      </c>
      <c r="Z24" s="112">
        <v>28407</v>
      </c>
      <c r="AA24" s="113">
        <v>72.071546365596845</v>
      </c>
      <c r="AB24" s="112">
        <v>11008</v>
      </c>
      <c r="AC24" s="114">
        <v>27.928453634403141</v>
      </c>
    </row>
    <row r="25" spans="2:29">
      <c r="B25" s="111" t="s">
        <v>101</v>
      </c>
      <c r="D25" s="42">
        <v>22508</v>
      </c>
      <c r="E25" s="112">
        <v>13654</v>
      </c>
      <c r="F25" s="113">
        <v>60.662875422072148</v>
      </c>
      <c r="G25" s="112">
        <v>8854</v>
      </c>
      <c r="H25" s="114">
        <v>39.337124577927852</v>
      </c>
      <c r="J25" s="42">
        <v>6096</v>
      </c>
      <c r="K25" s="113">
        <v>27.083703572063271</v>
      </c>
      <c r="L25" s="112">
        <v>2340</v>
      </c>
      <c r="M25" s="113">
        <v>38.385826771653541</v>
      </c>
      <c r="N25" s="112">
        <v>3756</v>
      </c>
      <c r="O25" s="114">
        <v>61.614173228346459</v>
      </c>
      <c r="Q25" s="42">
        <v>5641</v>
      </c>
      <c r="R25" s="113">
        <v>25.062200106628762</v>
      </c>
      <c r="S25" s="112">
        <v>3769</v>
      </c>
      <c r="T25" s="113">
        <v>66.814394610884591</v>
      </c>
      <c r="U25" s="112">
        <v>1872</v>
      </c>
      <c r="V25" s="114">
        <v>33.185605389115402</v>
      </c>
      <c r="X25" s="42">
        <v>10771</v>
      </c>
      <c r="Y25" s="113">
        <v>47.854096321307978</v>
      </c>
      <c r="Z25" s="112">
        <v>7545</v>
      </c>
      <c r="AA25" s="113">
        <v>70.04920620183826</v>
      </c>
      <c r="AB25" s="112">
        <v>3226</v>
      </c>
      <c r="AC25" s="114">
        <v>29.95079379816173</v>
      </c>
    </row>
    <row r="26" spans="2:29">
      <c r="B26" s="111" t="s">
        <v>102</v>
      </c>
      <c r="D26" s="42">
        <v>7866</v>
      </c>
      <c r="E26" s="112">
        <v>4809</v>
      </c>
      <c r="F26" s="113">
        <v>61.13653699466056</v>
      </c>
      <c r="G26" s="112">
        <v>3057</v>
      </c>
      <c r="H26" s="114">
        <v>38.86346300533944</v>
      </c>
      <c r="J26" s="42">
        <v>1814</v>
      </c>
      <c r="K26" s="113">
        <v>23.06127637935418</v>
      </c>
      <c r="L26" s="112">
        <v>758</v>
      </c>
      <c r="M26" s="113">
        <v>41.786108048511579</v>
      </c>
      <c r="N26" s="112">
        <v>1056</v>
      </c>
      <c r="O26" s="114">
        <v>58.213891951488428</v>
      </c>
      <c r="Q26" s="42">
        <v>1546</v>
      </c>
      <c r="R26" s="113">
        <v>19.654207983727439</v>
      </c>
      <c r="S26" s="112">
        <v>868</v>
      </c>
      <c r="T26" s="113">
        <v>56.144890038809827</v>
      </c>
      <c r="U26" s="112">
        <v>678</v>
      </c>
      <c r="V26" s="114">
        <v>43.855109961190173</v>
      </c>
      <c r="X26" s="42">
        <v>4506</v>
      </c>
      <c r="Y26" s="113">
        <v>57.284515636918393</v>
      </c>
      <c r="Z26" s="112">
        <v>3183</v>
      </c>
      <c r="AA26" s="113">
        <v>70.639147802929429</v>
      </c>
      <c r="AB26" s="112">
        <v>1323</v>
      </c>
      <c r="AC26" s="114">
        <v>29.360852197070571</v>
      </c>
    </row>
    <row r="27" spans="2:29">
      <c r="B27" s="111" t="s">
        <v>103</v>
      </c>
      <c r="D27" s="42">
        <v>41053</v>
      </c>
      <c r="E27" s="112">
        <v>23669</v>
      </c>
      <c r="F27" s="113">
        <v>57.654738995932092</v>
      </c>
      <c r="G27" s="112">
        <v>17384</v>
      </c>
      <c r="H27" s="114">
        <v>42.345261004067908</v>
      </c>
      <c r="J27" s="42">
        <v>12191</v>
      </c>
      <c r="K27" s="113">
        <v>29.6957591406231</v>
      </c>
      <c r="L27" s="112">
        <v>4683</v>
      </c>
      <c r="M27" s="113">
        <v>38.413583791321457</v>
      </c>
      <c r="N27" s="112">
        <v>7508</v>
      </c>
      <c r="O27" s="114">
        <v>61.586416208678529</v>
      </c>
      <c r="Q27" s="42">
        <v>8596</v>
      </c>
      <c r="R27" s="113">
        <v>20.938786446788299</v>
      </c>
      <c r="S27" s="112">
        <v>4726</v>
      </c>
      <c r="T27" s="113">
        <v>54.979060027919971</v>
      </c>
      <c r="U27" s="112">
        <v>3870</v>
      </c>
      <c r="V27" s="114">
        <v>45.020939972080043</v>
      </c>
      <c r="X27" s="42">
        <v>20266</v>
      </c>
      <c r="Y27" s="113">
        <v>49.365454412588598</v>
      </c>
      <c r="Z27" s="112">
        <v>14260</v>
      </c>
      <c r="AA27" s="113">
        <v>70.364156715681432</v>
      </c>
      <c r="AB27" s="112">
        <v>6006</v>
      </c>
      <c r="AC27" s="114">
        <v>29.635843284318561</v>
      </c>
    </row>
    <row r="28" spans="2:29">
      <c r="B28" s="111" t="s">
        <v>104</v>
      </c>
      <c r="D28" s="42">
        <v>3959</v>
      </c>
      <c r="E28" s="112">
        <v>2608</v>
      </c>
      <c r="F28" s="113">
        <v>65.875221015407931</v>
      </c>
      <c r="G28" s="112">
        <v>1351</v>
      </c>
      <c r="H28" s="114">
        <v>34.124778984592069</v>
      </c>
      <c r="J28" s="42">
        <v>511</v>
      </c>
      <c r="K28" s="113">
        <v>12.907299823187669</v>
      </c>
      <c r="L28" s="112">
        <v>230</v>
      </c>
      <c r="M28" s="113">
        <v>45.009784735812133</v>
      </c>
      <c r="N28" s="112">
        <v>281</v>
      </c>
      <c r="O28" s="114">
        <v>54.990215264187867</v>
      </c>
      <c r="Q28" s="42">
        <v>871</v>
      </c>
      <c r="R28" s="113">
        <v>22.000505178075269</v>
      </c>
      <c r="S28" s="112">
        <v>544</v>
      </c>
      <c r="T28" s="113">
        <v>62.456946039035593</v>
      </c>
      <c r="U28" s="112">
        <v>327</v>
      </c>
      <c r="V28" s="114">
        <v>37.543053960964407</v>
      </c>
      <c r="X28" s="42">
        <v>2577</v>
      </c>
      <c r="Y28" s="113">
        <v>65.092194998737057</v>
      </c>
      <c r="Z28" s="112">
        <v>1834</v>
      </c>
      <c r="AA28" s="113">
        <v>71.168024835079549</v>
      </c>
      <c r="AB28" s="112">
        <v>743</v>
      </c>
      <c r="AC28" s="114">
        <v>28.831975164920451</v>
      </c>
    </row>
    <row r="29" spans="2:29">
      <c r="B29" s="111" t="s">
        <v>105</v>
      </c>
      <c r="D29" s="42">
        <v>690</v>
      </c>
      <c r="E29" s="112">
        <v>340</v>
      </c>
      <c r="F29" s="113">
        <v>49.275362318840592</v>
      </c>
      <c r="G29" s="112">
        <v>350</v>
      </c>
      <c r="H29" s="114">
        <v>50.724637681159422</v>
      </c>
      <c r="J29" s="42">
        <v>405</v>
      </c>
      <c r="K29" s="113">
        <v>58.695652173913047</v>
      </c>
      <c r="L29" s="112">
        <v>142</v>
      </c>
      <c r="M29" s="113">
        <v>35.061728395061728</v>
      </c>
      <c r="N29" s="112">
        <v>263</v>
      </c>
      <c r="O29" s="114">
        <v>64.938271604938265</v>
      </c>
      <c r="Q29" s="42">
        <v>117</v>
      </c>
      <c r="R29" s="113">
        <v>16.95652173913043</v>
      </c>
      <c r="S29" s="112">
        <v>79</v>
      </c>
      <c r="T29" s="113">
        <v>67.521367521367523</v>
      </c>
      <c r="U29" s="112">
        <v>38</v>
      </c>
      <c r="V29" s="114">
        <v>32.478632478632477</v>
      </c>
      <c r="X29" s="42">
        <v>168</v>
      </c>
      <c r="Y29" s="113">
        <v>24.34782608695652</v>
      </c>
      <c r="Z29" s="112">
        <v>119</v>
      </c>
      <c r="AA29" s="113">
        <v>70.833333333333343</v>
      </c>
      <c r="AB29" s="112">
        <v>49</v>
      </c>
      <c r="AC29" s="114">
        <v>29.166666666666671</v>
      </c>
    </row>
    <row r="30" spans="2:29">
      <c r="B30" s="115" t="s">
        <v>106</v>
      </c>
      <c r="D30" s="44">
        <v>710</v>
      </c>
      <c r="E30" s="116">
        <v>420</v>
      </c>
      <c r="F30" s="117">
        <v>59.154929577464777</v>
      </c>
      <c r="G30" s="116">
        <v>290</v>
      </c>
      <c r="H30" s="118">
        <v>40.845070422535223</v>
      </c>
      <c r="J30" s="44">
        <v>327</v>
      </c>
      <c r="K30" s="117">
        <v>46.056338028169023</v>
      </c>
      <c r="L30" s="116">
        <v>130</v>
      </c>
      <c r="M30" s="117">
        <v>39.755351681957187</v>
      </c>
      <c r="N30" s="116">
        <v>197</v>
      </c>
      <c r="O30" s="118">
        <v>60.244648318042813</v>
      </c>
      <c r="Q30" s="44">
        <v>168</v>
      </c>
      <c r="R30" s="117">
        <v>23.661971830985919</v>
      </c>
      <c r="S30" s="116">
        <v>116</v>
      </c>
      <c r="T30" s="117">
        <v>69.047619047619051</v>
      </c>
      <c r="U30" s="116">
        <v>52</v>
      </c>
      <c r="V30" s="118">
        <v>30.952380952380949</v>
      </c>
      <c r="X30" s="44">
        <v>215</v>
      </c>
      <c r="Y30" s="117">
        <v>30.281690140845068</v>
      </c>
      <c r="Z30" s="116">
        <v>174</v>
      </c>
      <c r="AA30" s="117">
        <v>80.930232558139537</v>
      </c>
      <c r="AB30" s="116">
        <v>41</v>
      </c>
      <c r="AC30" s="118">
        <v>19.069767441860471</v>
      </c>
    </row>
    <row r="31" spans="2:29" ht="8" customHeight="1"/>
    <row r="32" spans="2:29">
      <c r="B32" s="119" t="s">
        <v>49</v>
      </c>
      <c r="D32" s="120">
        <v>715260</v>
      </c>
      <c r="E32" s="121">
        <v>443850</v>
      </c>
      <c r="F32" s="122">
        <v>62.054357855884582</v>
      </c>
      <c r="G32" s="121">
        <v>271410</v>
      </c>
      <c r="H32" s="123">
        <v>37.945642144115418</v>
      </c>
      <c r="J32" s="120">
        <v>184443</v>
      </c>
      <c r="K32" s="122">
        <v>25.78684674104522</v>
      </c>
      <c r="L32" s="121">
        <v>78328</v>
      </c>
      <c r="M32" s="122">
        <v>42.467320527208948</v>
      </c>
      <c r="N32" s="121">
        <v>106115</v>
      </c>
      <c r="O32" s="123">
        <v>57.532679472791052</v>
      </c>
      <c r="Q32" s="120">
        <v>166762</v>
      </c>
      <c r="R32" s="122">
        <v>23.314878505718202</v>
      </c>
      <c r="S32" s="121">
        <v>107158</v>
      </c>
      <c r="T32" s="122">
        <v>64.258044398604</v>
      </c>
      <c r="U32" s="121">
        <v>59604</v>
      </c>
      <c r="V32" s="123">
        <v>35.741955601396</v>
      </c>
      <c r="X32" s="120">
        <v>364055</v>
      </c>
      <c r="Y32" s="122">
        <v>50.898274753236578</v>
      </c>
      <c r="Z32" s="121">
        <v>258364</v>
      </c>
      <c r="AA32" s="122">
        <v>70.968397632225901</v>
      </c>
      <c r="AB32" s="121">
        <v>105691</v>
      </c>
      <c r="AC32" s="123">
        <v>29.031602367774099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190</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61</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181</v>
      </c>
      <c r="K8" s="202"/>
      <c r="L8" s="202"/>
      <c r="M8" s="202"/>
      <c r="N8" s="202"/>
      <c r="O8" s="213"/>
      <c r="Q8" s="212" t="s">
        <v>182</v>
      </c>
      <c r="R8" s="202"/>
      <c r="S8" s="202"/>
      <c r="T8" s="202"/>
      <c r="U8" s="202"/>
      <c r="V8" s="213"/>
      <c r="X8" s="212" t="s">
        <v>183</v>
      </c>
      <c r="Y8" s="202"/>
      <c r="Z8" s="202"/>
      <c r="AA8" s="202"/>
      <c r="AB8" s="202"/>
      <c r="AC8" s="213"/>
    </row>
    <row r="9" spans="1:29" ht="22" customHeight="1">
      <c r="B9" s="223"/>
      <c r="D9" s="217" t="s">
        <v>119</v>
      </c>
      <c r="E9" s="219" t="s">
        <v>120</v>
      </c>
      <c r="F9" s="211"/>
      <c r="G9" s="219" t="s">
        <v>121</v>
      </c>
      <c r="H9" s="211"/>
      <c r="J9" s="217" t="s">
        <v>119</v>
      </c>
      <c r="K9" s="233" t="s">
        <v>184</v>
      </c>
      <c r="L9" s="219" t="s">
        <v>120</v>
      </c>
      <c r="M9" s="211"/>
      <c r="N9" s="219" t="s">
        <v>121</v>
      </c>
      <c r="O9" s="211"/>
      <c r="Q9" s="217" t="s">
        <v>119</v>
      </c>
      <c r="R9" s="233" t="s">
        <v>184</v>
      </c>
      <c r="S9" s="219" t="s">
        <v>120</v>
      </c>
      <c r="T9" s="211"/>
      <c r="U9" s="219" t="s">
        <v>121</v>
      </c>
      <c r="V9" s="211"/>
      <c r="X9" s="217" t="s">
        <v>119</v>
      </c>
      <c r="Y9" s="233" t="s">
        <v>184</v>
      </c>
      <c r="Z9" s="219" t="s">
        <v>120</v>
      </c>
      <c r="AA9" s="211"/>
      <c r="AB9" s="219" t="s">
        <v>121</v>
      </c>
      <c r="AC9" s="211"/>
    </row>
    <row r="10" spans="1:29" ht="37" customHeight="1">
      <c r="B10" s="224"/>
      <c r="D10" s="218"/>
      <c r="E10" s="13" t="s">
        <v>119</v>
      </c>
      <c r="F10" s="25" t="s">
        <v>185</v>
      </c>
      <c r="G10" s="13" t="s">
        <v>119</v>
      </c>
      <c r="H10" s="26" t="s">
        <v>185</v>
      </c>
      <c r="J10" s="218"/>
      <c r="K10" s="220"/>
      <c r="L10" s="13" t="s">
        <v>119</v>
      </c>
      <c r="M10" s="25" t="s">
        <v>186</v>
      </c>
      <c r="N10" s="13" t="s">
        <v>119</v>
      </c>
      <c r="O10" s="26" t="s">
        <v>186</v>
      </c>
      <c r="Q10" s="218"/>
      <c r="R10" s="220"/>
      <c r="S10" s="13" t="s">
        <v>119</v>
      </c>
      <c r="T10" s="25" t="s">
        <v>186</v>
      </c>
      <c r="U10" s="13" t="s">
        <v>119</v>
      </c>
      <c r="V10" s="26" t="s">
        <v>186</v>
      </c>
      <c r="X10" s="218"/>
      <c r="Y10" s="220"/>
      <c r="Z10" s="13" t="s">
        <v>119</v>
      </c>
      <c r="AA10" s="25" t="s">
        <v>186</v>
      </c>
      <c r="AB10" s="13" t="s">
        <v>119</v>
      </c>
      <c r="AC10" s="26" t="s">
        <v>186</v>
      </c>
    </row>
    <row r="11" spans="1:29" ht="4.5" customHeight="1"/>
    <row r="12" spans="1:29">
      <c r="B12" s="107" t="s">
        <v>88</v>
      </c>
      <c r="D12" s="40">
        <v>84150</v>
      </c>
      <c r="E12" s="108">
        <v>50805</v>
      </c>
      <c r="F12" s="109">
        <v>60.37433155080214</v>
      </c>
      <c r="G12" s="108">
        <v>33345</v>
      </c>
      <c r="H12" s="110">
        <v>39.62566844919786</v>
      </c>
      <c r="J12" s="40">
        <v>21374</v>
      </c>
      <c r="K12" s="109">
        <v>25.39988116458705</v>
      </c>
      <c r="L12" s="108">
        <v>10439</v>
      </c>
      <c r="M12" s="109">
        <v>48.839711799382428</v>
      </c>
      <c r="N12" s="108">
        <v>10935</v>
      </c>
      <c r="O12" s="110">
        <v>51.160288200617579</v>
      </c>
      <c r="Q12" s="40">
        <v>28722</v>
      </c>
      <c r="R12" s="109">
        <v>34.131907308377897</v>
      </c>
      <c r="S12" s="108">
        <v>19236</v>
      </c>
      <c r="T12" s="109">
        <v>66.973052015876334</v>
      </c>
      <c r="U12" s="108">
        <v>9486</v>
      </c>
      <c r="V12" s="110">
        <v>33.026947984123673</v>
      </c>
      <c r="X12" s="40">
        <v>34054</v>
      </c>
      <c r="Y12" s="109">
        <v>40.468211527035059</v>
      </c>
      <c r="Z12" s="108">
        <v>21130</v>
      </c>
      <c r="AA12" s="109">
        <v>62.048511188112997</v>
      </c>
      <c r="AB12" s="108">
        <v>12924</v>
      </c>
      <c r="AC12" s="110">
        <v>37.951488811887003</v>
      </c>
    </row>
    <row r="13" spans="1:29">
      <c r="B13" s="111" t="s">
        <v>89</v>
      </c>
      <c r="D13" s="42">
        <v>7849</v>
      </c>
      <c r="E13" s="112">
        <v>4805</v>
      </c>
      <c r="F13" s="113">
        <v>61.217989552809271</v>
      </c>
      <c r="G13" s="112">
        <v>3044</v>
      </c>
      <c r="H13" s="114">
        <v>38.782010447190721</v>
      </c>
      <c r="J13" s="42">
        <v>1614</v>
      </c>
      <c r="K13" s="113">
        <v>20.563129061026881</v>
      </c>
      <c r="L13" s="112">
        <v>743</v>
      </c>
      <c r="M13" s="113">
        <v>46.034696406443622</v>
      </c>
      <c r="N13" s="112">
        <v>871</v>
      </c>
      <c r="O13" s="114">
        <v>53.965303593556378</v>
      </c>
      <c r="Q13" s="42">
        <v>1951</v>
      </c>
      <c r="R13" s="113">
        <v>24.856669639444519</v>
      </c>
      <c r="S13" s="112">
        <v>1221</v>
      </c>
      <c r="T13" s="113">
        <v>62.583290620194767</v>
      </c>
      <c r="U13" s="112">
        <v>730</v>
      </c>
      <c r="V13" s="114">
        <v>37.416709379805233</v>
      </c>
      <c r="X13" s="42">
        <v>4284</v>
      </c>
      <c r="Y13" s="113">
        <v>54.580201299528611</v>
      </c>
      <c r="Z13" s="112">
        <v>2841</v>
      </c>
      <c r="AA13" s="113">
        <v>66.31652661064426</v>
      </c>
      <c r="AB13" s="112">
        <v>1443</v>
      </c>
      <c r="AC13" s="114">
        <v>33.683473389355747</v>
      </c>
    </row>
    <row r="14" spans="1:29">
      <c r="B14" s="111" t="s">
        <v>90</v>
      </c>
      <c r="D14" s="42">
        <v>8572</v>
      </c>
      <c r="E14" s="112">
        <v>5413</v>
      </c>
      <c r="F14" s="113">
        <v>63.147456836210921</v>
      </c>
      <c r="G14" s="112">
        <v>3159</v>
      </c>
      <c r="H14" s="114">
        <v>36.852543163789079</v>
      </c>
      <c r="J14" s="42">
        <v>1846</v>
      </c>
      <c r="K14" s="113">
        <v>21.535230984601029</v>
      </c>
      <c r="L14" s="112">
        <v>848</v>
      </c>
      <c r="M14" s="113">
        <v>45.937161430119183</v>
      </c>
      <c r="N14" s="112">
        <v>998</v>
      </c>
      <c r="O14" s="114">
        <v>54.062838569880817</v>
      </c>
      <c r="Q14" s="42">
        <v>2256</v>
      </c>
      <c r="R14" s="113">
        <v>26.318245450303309</v>
      </c>
      <c r="S14" s="112">
        <v>1461</v>
      </c>
      <c r="T14" s="113">
        <v>64.760638297872347</v>
      </c>
      <c r="U14" s="112">
        <v>795</v>
      </c>
      <c r="V14" s="114">
        <v>35.23936170212766</v>
      </c>
      <c r="X14" s="42">
        <v>4470</v>
      </c>
      <c r="Y14" s="113">
        <v>52.146523565095663</v>
      </c>
      <c r="Z14" s="112">
        <v>3104</v>
      </c>
      <c r="AA14" s="113">
        <v>69.440715883668901</v>
      </c>
      <c r="AB14" s="112">
        <v>1366</v>
      </c>
      <c r="AC14" s="114">
        <v>30.559284116331099</v>
      </c>
    </row>
    <row r="15" spans="1:29">
      <c r="B15" s="111" t="s">
        <v>91</v>
      </c>
      <c r="D15" s="42">
        <v>10216</v>
      </c>
      <c r="E15" s="112">
        <v>6044</v>
      </c>
      <c r="F15" s="113">
        <v>59.162098668754894</v>
      </c>
      <c r="G15" s="112">
        <v>4172</v>
      </c>
      <c r="H15" s="114">
        <v>40.837901331245106</v>
      </c>
      <c r="J15" s="42">
        <v>3598</v>
      </c>
      <c r="K15" s="113">
        <v>35.219263899765068</v>
      </c>
      <c r="L15" s="112">
        <v>1736</v>
      </c>
      <c r="M15" s="113">
        <v>48.249027237354078</v>
      </c>
      <c r="N15" s="112">
        <v>1862</v>
      </c>
      <c r="O15" s="114">
        <v>51.750972762645922</v>
      </c>
      <c r="Q15" s="42">
        <v>2775</v>
      </c>
      <c r="R15" s="113">
        <v>27.163273296789349</v>
      </c>
      <c r="S15" s="112">
        <v>1746</v>
      </c>
      <c r="T15" s="113">
        <v>62.918918918918919</v>
      </c>
      <c r="U15" s="112">
        <v>1029</v>
      </c>
      <c r="V15" s="114">
        <v>37.081081081081081</v>
      </c>
      <c r="X15" s="42">
        <v>3843</v>
      </c>
      <c r="Y15" s="113">
        <v>37.617462803445576</v>
      </c>
      <c r="Z15" s="112">
        <v>2562</v>
      </c>
      <c r="AA15" s="113">
        <v>66.666666666666657</v>
      </c>
      <c r="AB15" s="112">
        <v>1281</v>
      </c>
      <c r="AC15" s="114">
        <v>33.333333333333329</v>
      </c>
    </row>
    <row r="16" spans="1:29">
      <c r="B16" s="111" t="s">
        <v>92</v>
      </c>
      <c r="D16" s="42">
        <v>9314</v>
      </c>
      <c r="E16" s="112">
        <v>5136</v>
      </c>
      <c r="F16" s="113">
        <v>55.142795791281941</v>
      </c>
      <c r="G16" s="112">
        <v>4178</v>
      </c>
      <c r="H16" s="114">
        <v>44.857204208718059</v>
      </c>
      <c r="J16" s="42">
        <v>3130</v>
      </c>
      <c r="K16" s="113">
        <v>33.605325316727509</v>
      </c>
      <c r="L16" s="112">
        <v>1418</v>
      </c>
      <c r="M16" s="113">
        <v>45.303514376996809</v>
      </c>
      <c r="N16" s="112">
        <v>1712</v>
      </c>
      <c r="O16" s="114">
        <v>54.696485623003198</v>
      </c>
      <c r="Q16" s="42">
        <v>2998</v>
      </c>
      <c r="R16" s="113">
        <v>32.188103929568392</v>
      </c>
      <c r="S16" s="112">
        <v>1798</v>
      </c>
      <c r="T16" s="113">
        <v>59.97331554369579</v>
      </c>
      <c r="U16" s="112">
        <v>1200</v>
      </c>
      <c r="V16" s="114">
        <v>40.026684456304203</v>
      </c>
      <c r="X16" s="42">
        <v>3186</v>
      </c>
      <c r="Y16" s="113">
        <v>34.206570753704099</v>
      </c>
      <c r="Z16" s="112">
        <v>1920</v>
      </c>
      <c r="AA16" s="113">
        <v>60.263653483992456</v>
      </c>
      <c r="AB16" s="112">
        <v>1266</v>
      </c>
      <c r="AC16" s="114">
        <v>39.736346516007529</v>
      </c>
    </row>
    <row r="17" spans="2:29">
      <c r="B17" s="111" t="s">
        <v>93</v>
      </c>
      <c r="D17" s="42">
        <v>4566</v>
      </c>
      <c r="E17" s="112">
        <v>2661</v>
      </c>
      <c r="F17" s="113">
        <v>58.278580814717472</v>
      </c>
      <c r="G17" s="112">
        <v>1905</v>
      </c>
      <c r="H17" s="114">
        <v>41.721419185282521</v>
      </c>
      <c r="J17" s="42">
        <v>1818</v>
      </c>
      <c r="K17" s="113">
        <v>39.816031537450733</v>
      </c>
      <c r="L17" s="112">
        <v>832</v>
      </c>
      <c r="M17" s="113">
        <v>45.764576457645767</v>
      </c>
      <c r="N17" s="112">
        <v>986</v>
      </c>
      <c r="O17" s="114">
        <v>54.235423542354233</v>
      </c>
      <c r="Q17" s="42">
        <v>905</v>
      </c>
      <c r="R17" s="113">
        <v>19.820411738939988</v>
      </c>
      <c r="S17" s="112">
        <v>538</v>
      </c>
      <c r="T17" s="113">
        <v>59.447513812154703</v>
      </c>
      <c r="U17" s="112">
        <v>367</v>
      </c>
      <c r="V17" s="114">
        <v>40.552486187845297</v>
      </c>
      <c r="X17" s="42">
        <v>1843</v>
      </c>
      <c r="Y17" s="113">
        <v>40.363556723609292</v>
      </c>
      <c r="Z17" s="112">
        <v>1291</v>
      </c>
      <c r="AA17" s="113">
        <v>70.048833423765601</v>
      </c>
      <c r="AB17" s="112">
        <v>552</v>
      </c>
      <c r="AC17" s="114">
        <v>29.951166576234399</v>
      </c>
    </row>
    <row r="18" spans="2:29">
      <c r="B18" s="111" t="s">
        <v>94</v>
      </c>
      <c r="D18" s="42">
        <v>28940</v>
      </c>
      <c r="E18" s="112">
        <v>16908</v>
      </c>
      <c r="F18" s="113">
        <v>58.424326192121633</v>
      </c>
      <c r="G18" s="112">
        <v>12032</v>
      </c>
      <c r="H18" s="114">
        <v>41.575673807878367</v>
      </c>
      <c r="J18" s="42">
        <v>6274</v>
      </c>
      <c r="K18" s="113">
        <v>21.679336558396681</v>
      </c>
      <c r="L18" s="112">
        <v>2792</v>
      </c>
      <c r="M18" s="113">
        <v>44.501115715651892</v>
      </c>
      <c r="N18" s="112">
        <v>3482</v>
      </c>
      <c r="O18" s="114">
        <v>55.498884284348108</v>
      </c>
      <c r="Q18" s="42">
        <v>5627</v>
      </c>
      <c r="R18" s="113">
        <v>19.443676572218379</v>
      </c>
      <c r="S18" s="112">
        <v>3306</v>
      </c>
      <c r="T18" s="113">
        <v>58.752443575617562</v>
      </c>
      <c r="U18" s="112">
        <v>2321</v>
      </c>
      <c r="V18" s="114">
        <v>41.247556424382452</v>
      </c>
      <c r="X18" s="42">
        <v>17039</v>
      </c>
      <c r="Y18" s="113">
        <v>58.876986869384943</v>
      </c>
      <c r="Z18" s="112">
        <v>10810</v>
      </c>
      <c r="AA18" s="113">
        <v>63.442690298726447</v>
      </c>
      <c r="AB18" s="112">
        <v>6229</v>
      </c>
      <c r="AC18" s="114">
        <v>36.557309701273553</v>
      </c>
    </row>
    <row r="19" spans="2:29">
      <c r="B19" s="111" t="s">
        <v>95</v>
      </c>
      <c r="D19" s="42">
        <v>16388</v>
      </c>
      <c r="E19" s="112">
        <v>9686</v>
      </c>
      <c r="F19" s="113">
        <v>59.104222601903842</v>
      </c>
      <c r="G19" s="112">
        <v>6702</v>
      </c>
      <c r="H19" s="114">
        <v>40.895777398096158</v>
      </c>
      <c r="J19" s="42">
        <v>4781</v>
      </c>
      <c r="K19" s="113">
        <v>29.173785696851361</v>
      </c>
      <c r="L19" s="112">
        <v>2236</v>
      </c>
      <c r="M19" s="113">
        <v>46.768458481489233</v>
      </c>
      <c r="N19" s="112">
        <v>2545</v>
      </c>
      <c r="O19" s="114">
        <v>53.231541518510767</v>
      </c>
      <c r="Q19" s="42">
        <v>4479</v>
      </c>
      <c r="R19" s="113">
        <v>27.330973883329261</v>
      </c>
      <c r="S19" s="112">
        <v>2854</v>
      </c>
      <c r="T19" s="113">
        <v>63.719580263451661</v>
      </c>
      <c r="U19" s="112">
        <v>1625</v>
      </c>
      <c r="V19" s="114">
        <v>36.280419736548339</v>
      </c>
      <c r="X19" s="42">
        <v>7128</v>
      </c>
      <c r="Y19" s="113">
        <v>43.495240419819382</v>
      </c>
      <c r="Z19" s="112">
        <v>4596</v>
      </c>
      <c r="AA19" s="113">
        <v>64.478114478114477</v>
      </c>
      <c r="AB19" s="112">
        <v>2532</v>
      </c>
      <c r="AC19" s="114">
        <v>35.521885521885523</v>
      </c>
    </row>
    <row r="20" spans="2:29">
      <c r="B20" s="111" t="s">
        <v>96</v>
      </c>
      <c r="D20" s="42">
        <v>96744</v>
      </c>
      <c r="E20" s="112">
        <v>59696</v>
      </c>
      <c r="F20" s="113">
        <v>61.705118663689738</v>
      </c>
      <c r="G20" s="112">
        <v>37048</v>
      </c>
      <c r="H20" s="114">
        <v>38.294881336310262</v>
      </c>
      <c r="J20" s="42">
        <v>26617</v>
      </c>
      <c r="K20" s="113">
        <v>27.512817332341019</v>
      </c>
      <c r="L20" s="112">
        <v>12965</v>
      </c>
      <c r="M20" s="113">
        <v>48.709471390464742</v>
      </c>
      <c r="N20" s="112">
        <v>13652</v>
      </c>
      <c r="O20" s="114">
        <v>51.290528609535258</v>
      </c>
      <c r="Q20" s="42">
        <v>28026</v>
      </c>
      <c r="R20" s="113">
        <v>28.969238402381539</v>
      </c>
      <c r="S20" s="112">
        <v>18705</v>
      </c>
      <c r="T20" s="113">
        <v>66.74159708841789</v>
      </c>
      <c r="U20" s="112">
        <v>9321</v>
      </c>
      <c r="V20" s="114">
        <v>33.258402911582102</v>
      </c>
      <c r="X20" s="42">
        <v>42101</v>
      </c>
      <c r="Y20" s="113">
        <v>43.517944265277428</v>
      </c>
      <c r="Z20" s="112">
        <v>28026</v>
      </c>
      <c r="AA20" s="113">
        <v>66.56849005961854</v>
      </c>
      <c r="AB20" s="112">
        <v>14075</v>
      </c>
      <c r="AC20" s="114">
        <v>33.431509940381467</v>
      </c>
    </row>
    <row r="21" spans="2:29">
      <c r="B21" s="111" t="s">
        <v>97</v>
      </c>
      <c r="D21" s="42">
        <v>31980</v>
      </c>
      <c r="E21" s="112">
        <v>18635</v>
      </c>
      <c r="F21" s="113">
        <v>58.270794246404002</v>
      </c>
      <c r="G21" s="112">
        <v>13345</v>
      </c>
      <c r="H21" s="114">
        <v>41.729205753595998</v>
      </c>
      <c r="J21" s="42">
        <v>10144</v>
      </c>
      <c r="K21" s="113">
        <v>31.719824890556598</v>
      </c>
      <c r="L21" s="112">
        <v>4310</v>
      </c>
      <c r="M21" s="113">
        <v>42.488170347003162</v>
      </c>
      <c r="N21" s="112">
        <v>5834</v>
      </c>
      <c r="O21" s="114">
        <v>57.511829652996852</v>
      </c>
      <c r="Q21" s="42">
        <v>8722</v>
      </c>
      <c r="R21" s="113">
        <v>27.27329580988118</v>
      </c>
      <c r="S21" s="112">
        <v>5694</v>
      </c>
      <c r="T21" s="113">
        <v>65.283191928456773</v>
      </c>
      <c r="U21" s="112">
        <v>3028</v>
      </c>
      <c r="V21" s="114">
        <v>34.716808071543227</v>
      </c>
      <c r="X21" s="42">
        <v>13114</v>
      </c>
      <c r="Y21" s="113">
        <v>41.006879299562229</v>
      </c>
      <c r="Z21" s="112">
        <v>8631</v>
      </c>
      <c r="AA21" s="113">
        <v>65.815159371663867</v>
      </c>
      <c r="AB21" s="112">
        <v>4483</v>
      </c>
      <c r="AC21" s="114">
        <v>34.184840628336133</v>
      </c>
    </row>
    <row r="22" spans="2:29">
      <c r="B22" s="111" t="s">
        <v>98</v>
      </c>
      <c r="D22" s="42">
        <v>16202</v>
      </c>
      <c r="E22" s="112">
        <v>9835</v>
      </c>
      <c r="F22" s="113">
        <v>60.702382421923218</v>
      </c>
      <c r="G22" s="112">
        <v>6367</v>
      </c>
      <c r="H22" s="114">
        <v>39.297617578076782</v>
      </c>
      <c r="J22" s="42">
        <v>3868</v>
      </c>
      <c r="K22" s="113">
        <v>23.873595852363909</v>
      </c>
      <c r="L22" s="112">
        <v>1863</v>
      </c>
      <c r="M22" s="113">
        <v>48.164426059979313</v>
      </c>
      <c r="N22" s="112">
        <v>2005</v>
      </c>
      <c r="O22" s="114">
        <v>51.835573940020687</v>
      </c>
      <c r="Q22" s="42">
        <v>4461</v>
      </c>
      <c r="R22" s="113">
        <v>27.533637822491048</v>
      </c>
      <c r="S22" s="112">
        <v>2876</v>
      </c>
      <c r="T22" s="113">
        <v>64.469849809459774</v>
      </c>
      <c r="U22" s="112">
        <v>1585</v>
      </c>
      <c r="V22" s="114">
        <v>35.53015019054024</v>
      </c>
      <c r="X22" s="42">
        <v>7873</v>
      </c>
      <c r="Y22" s="113">
        <v>48.592766325145043</v>
      </c>
      <c r="Z22" s="112">
        <v>5096</v>
      </c>
      <c r="AA22" s="113">
        <v>64.727549853931151</v>
      </c>
      <c r="AB22" s="112">
        <v>2777</v>
      </c>
      <c r="AC22" s="114">
        <v>35.272450146068849</v>
      </c>
    </row>
    <row r="23" spans="2:29">
      <c r="B23" s="111" t="s">
        <v>99</v>
      </c>
      <c r="D23" s="42">
        <v>5464</v>
      </c>
      <c r="E23" s="112">
        <v>3060</v>
      </c>
      <c r="F23" s="113">
        <v>56.002928257686683</v>
      </c>
      <c r="G23" s="112">
        <v>2404</v>
      </c>
      <c r="H23" s="114">
        <v>43.997071742313317</v>
      </c>
      <c r="J23" s="42">
        <v>2789</v>
      </c>
      <c r="K23" s="113">
        <v>51.043191800878468</v>
      </c>
      <c r="L23" s="112">
        <v>1210</v>
      </c>
      <c r="M23" s="113">
        <v>43.384725708139108</v>
      </c>
      <c r="N23" s="112">
        <v>1579</v>
      </c>
      <c r="O23" s="114">
        <v>56.615274291860892</v>
      </c>
      <c r="Q23" s="42">
        <v>851</v>
      </c>
      <c r="R23" s="113">
        <v>15.57467057101025</v>
      </c>
      <c r="S23" s="112">
        <v>511</v>
      </c>
      <c r="T23" s="113">
        <v>60.047003525264401</v>
      </c>
      <c r="U23" s="112">
        <v>340</v>
      </c>
      <c r="V23" s="114">
        <v>39.952996474735599</v>
      </c>
      <c r="X23" s="42">
        <v>1824</v>
      </c>
      <c r="Y23" s="113">
        <v>33.382137628111273</v>
      </c>
      <c r="Z23" s="112">
        <v>1339</v>
      </c>
      <c r="AA23" s="113">
        <v>73.410087719298247</v>
      </c>
      <c r="AB23" s="112">
        <v>485</v>
      </c>
      <c r="AC23" s="114">
        <v>26.58991228070175</v>
      </c>
    </row>
    <row r="24" spans="2:29">
      <c r="B24" s="111" t="s">
        <v>100</v>
      </c>
      <c r="D24" s="42">
        <v>55286</v>
      </c>
      <c r="E24" s="112">
        <v>36193</v>
      </c>
      <c r="F24" s="113">
        <v>65.465036356401257</v>
      </c>
      <c r="G24" s="112">
        <v>19093</v>
      </c>
      <c r="H24" s="114">
        <v>34.534963643598743</v>
      </c>
      <c r="J24" s="42">
        <v>9315</v>
      </c>
      <c r="K24" s="113">
        <v>16.848750135658211</v>
      </c>
      <c r="L24" s="112">
        <v>4678</v>
      </c>
      <c r="M24" s="113">
        <v>50.220075147611382</v>
      </c>
      <c r="N24" s="112">
        <v>4637</v>
      </c>
      <c r="O24" s="114">
        <v>49.779924852388618</v>
      </c>
      <c r="Q24" s="42">
        <v>14441</v>
      </c>
      <c r="R24" s="113">
        <v>26.120536844770829</v>
      </c>
      <c r="S24" s="112">
        <v>9996</v>
      </c>
      <c r="T24" s="113">
        <v>69.2195831313621</v>
      </c>
      <c r="U24" s="112">
        <v>4445</v>
      </c>
      <c r="V24" s="114">
        <v>30.780416868637911</v>
      </c>
      <c r="X24" s="42">
        <v>31530</v>
      </c>
      <c r="Y24" s="113">
        <v>57.030713019570953</v>
      </c>
      <c r="Z24" s="112">
        <v>21519</v>
      </c>
      <c r="AA24" s="113">
        <v>68.249286393910552</v>
      </c>
      <c r="AB24" s="112">
        <v>10011</v>
      </c>
      <c r="AC24" s="114">
        <v>31.750713606089441</v>
      </c>
    </row>
    <row r="25" spans="2:29">
      <c r="B25" s="111" t="s">
        <v>101</v>
      </c>
      <c r="D25" s="42">
        <v>11082</v>
      </c>
      <c r="E25" s="112">
        <v>6576</v>
      </c>
      <c r="F25" s="113">
        <v>59.33946940985382</v>
      </c>
      <c r="G25" s="112">
        <v>4506</v>
      </c>
      <c r="H25" s="114">
        <v>40.66053059014618</v>
      </c>
      <c r="J25" s="42">
        <v>3867</v>
      </c>
      <c r="K25" s="113">
        <v>34.894423389279908</v>
      </c>
      <c r="L25" s="112">
        <v>1779</v>
      </c>
      <c r="M25" s="113">
        <v>46.004654771140423</v>
      </c>
      <c r="N25" s="112">
        <v>2088</v>
      </c>
      <c r="O25" s="114">
        <v>53.995345228859577</v>
      </c>
      <c r="Q25" s="42">
        <v>4058</v>
      </c>
      <c r="R25" s="113">
        <v>36.617939000180471</v>
      </c>
      <c r="S25" s="112">
        <v>2742</v>
      </c>
      <c r="T25" s="113">
        <v>67.570231641202554</v>
      </c>
      <c r="U25" s="112">
        <v>1316</v>
      </c>
      <c r="V25" s="114">
        <v>32.429768358797439</v>
      </c>
      <c r="X25" s="42">
        <v>3157</v>
      </c>
      <c r="Y25" s="113">
        <v>28.487637610539611</v>
      </c>
      <c r="Z25" s="112">
        <v>2055</v>
      </c>
      <c r="AA25" s="113">
        <v>65.093443142223634</v>
      </c>
      <c r="AB25" s="112">
        <v>1102</v>
      </c>
      <c r="AC25" s="114">
        <v>34.906556857776373</v>
      </c>
    </row>
    <row r="26" spans="2:29">
      <c r="B26" s="111" t="s">
        <v>102</v>
      </c>
      <c r="D26" s="42">
        <v>6396</v>
      </c>
      <c r="E26" s="112">
        <v>3750</v>
      </c>
      <c r="F26" s="113">
        <v>58.630393996247648</v>
      </c>
      <c r="G26" s="112">
        <v>2646</v>
      </c>
      <c r="H26" s="114">
        <v>41.369606003752352</v>
      </c>
      <c r="J26" s="42">
        <v>2024</v>
      </c>
      <c r="K26" s="113">
        <v>31.644777986241401</v>
      </c>
      <c r="L26" s="112">
        <v>990</v>
      </c>
      <c r="M26" s="113">
        <v>48.913043478260867</v>
      </c>
      <c r="N26" s="112">
        <v>1034</v>
      </c>
      <c r="O26" s="114">
        <v>51.086956521739133</v>
      </c>
      <c r="Q26" s="42">
        <v>1683</v>
      </c>
      <c r="R26" s="113">
        <v>26.313320825515941</v>
      </c>
      <c r="S26" s="112">
        <v>947</v>
      </c>
      <c r="T26" s="113">
        <v>56.268568033273922</v>
      </c>
      <c r="U26" s="112">
        <v>736</v>
      </c>
      <c r="V26" s="114">
        <v>43.731431966726078</v>
      </c>
      <c r="X26" s="42">
        <v>2689</v>
      </c>
      <c r="Y26" s="113">
        <v>42.041901188242647</v>
      </c>
      <c r="Z26" s="112">
        <v>1813</v>
      </c>
      <c r="AA26" s="113">
        <v>67.422833767199705</v>
      </c>
      <c r="AB26" s="112">
        <v>876</v>
      </c>
      <c r="AC26" s="114">
        <v>32.577166232800288</v>
      </c>
    </row>
    <row r="27" spans="2:29">
      <c r="B27" s="111" t="s">
        <v>103</v>
      </c>
      <c r="D27" s="42">
        <v>34109</v>
      </c>
      <c r="E27" s="112">
        <v>19996</v>
      </c>
      <c r="F27" s="113">
        <v>58.623823624263387</v>
      </c>
      <c r="G27" s="112">
        <v>14113</v>
      </c>
      <c r="H27" s="114">
        <v>41.376176375736613</v>
      </c>
      <c r="J27" s="42">
        <v>9988</v>
      </c>
      <c r="K27" s="113">
        <v>29.28259403676449</v>
      </c>
      <c r="L27" s="112">
        <v>4492</v>
      </c>
      <c r="M27" s="113">
        <v>44.973968762515007</v>
      </c>
      <c r="N27" s="112">
        <v>5496</v>
      </c>
      <c r="O27" s="114">
        <v>55.026031237484993</v>
      </c>
      <c r="Q27" s="42">
        <v>7865</v>
      </c>
      <c r="R27" s="113">
        <v>23.058430326306841</v>
      </c>
      <c r="S27" s="112">
        <v>4591</v>
      </c>
      <c r="T27" s="113">
        <v>58.372536554354738</v>
      </c>
      <c r="U27" s="112">
        <v>3274</v>
      </c>
      <c r="V27" s="114">
        <v>41.627463445645262</v>
      </c>
      <c r="X27" s="42">
        <v>16256</v>
      </c>
      <c r="Y27" s="113">
        <v>47.658975636928673</v>
      </c>
      <c r="Z27" s="112">
        <v>10913</v>
      </c>
      <c r="AA27" s="113">
        <v>67.132135826771659</v>
      </c>
      <c r="AB27" s="112">
        <v>5343</v>
      </c>
      <c r="AC27" s="114">
        <v>32.867864173228348</v>
      </c>
    </row>
    <row r="28" spans="2:29">
      <c r="B28" s="111" t="s">
        <v>104</v>
      </c>
      <c r="D28" s="42">
        <v>4649</v>
      </c>
      <c r="E28" s="112">
        <v>2570</v>
      </c>
      <c r="F28" s="113">
        <v>55.280705528070548</v>
      </c>
      <c r="G28" s="112">
        <v>2079</v>
      </c>
      <c r="H28" s="114">
        <v>44.719294471929452</v>
      </c>
      <c r="J28" s="42">
        <v>1735</v>
      </c>
      <c r="K28" s="113">
        <v>37.319853731985383</v>
      </c>
      <c r="L28" s="112">
        <v>706</v>
      </c>
      <c r="M28" s="113">
        <v>40.691642651296817</v>
      </c>
      <c r="N28" s="112">
        <v>1029</v>
      </c>
      <c r="O28" s="114">
        <v>59.308357348703169</v>
      </c>
      <c r="Q28" s="42">
        <v>947</v>
      </c>
      <c r="R28" s="113">
        <v>20.369972036997201</v>
      </c>
      <c r="S28" s="112">
        <v>579</v>
      </c>
      <c r="T28" s="113">
        <v>61.140443505807823</v>
      </c>
      <c r="U28" s="112">
        <v>368</v>
      </c>
      <c r="V28" s="114">
        <v>38.859556494192191</v>
      </c>
      <c r="X28" s="42">
        <v>1967</v>
      </c>
      <c r="Y28" s="113">
        <v>42.31017423101742</v>
      </c>
      <c r="Z28" s="112">
        <v>1285</v>
      </c>
      <c r="AA28" s="113">
        <v>65.327910523640071</v>
      </c>
      <c r="AB28" s="112">
        <v>682</v>
      </c>
      <c r="AC28" s="114">
        <v>34.672089476359943</v>
      </c>
    </row>
    <row r="29" spans="2:29">
      <c r="B29" s="111" t="s">
        <v>105</v>
      </c>
      <c r="D29" s="42">
        <v>758</v>
      </c>
      <c r="E29" s="112">
        <v>418</v>
      </c>
      <c r="F29" s="113">
        <v>55.145118733509243</v>
      </c>
      <c r="G29" s="112">
        <v>340</v>
      </c>
      <c r="H29" s="114">
        <v>44.854881266490757</v>
      </c>
      <c r="J29" s="42">
        <v>435</v>
      </c>
      <c r="K29" s="113">
        <v>57.38786279683378</v>
      </c>
      <c r="L29" s="112">
        <v>178</v>
      </c>
      <c r="M29" s="113">
        <v>40.919540229885058</v>
      </c>
      <c r="N29" s="112">
        <v>257</v>
      </c>
      <c r="O29" s="114">
        <v>59.080459770114949</v>
      </c>
      <c r="Q29" s="42">
        <v>165</v>
      </c>
      <c r="R29" s="113">
        <v>21.76781002638522</v>
      </c>
      <c r="S29" s="112">
        <v>119</v>
      </c>
      <c r="T29" s="113">
        <v>72.121212121212125</v>
      </c>
      <c r="U29" s="112">
        <v>46</v>
      </c>
      <c r="V29" s="114">
        <v>27.878787878787879</v>
      </c>
      <c r="X29" s="42">
        <v>158</v>
      </c>
      <c r="Y29" s="113">
        <v>20.844327176781</v>
      </c>
      <c r="Z29" s="112">
        <v>121</v>
      </c>
      <c r="AA29" s="113">
        <v>76.582278481012651</v>
      </c>
      <c r="AB29" s="112">
        <v>37</v>
      </c>
      <c r="AC29" s="114">
        <v>23.417721518987339</v>
      </c>
    </row>
    <row r="30" spans="2:29">
      <c r="B30" s="115" t="s">
        <v>106</v>
      </c>
      <c r="D30" s="44">
        <v>713</v>
      </c>
      <c r="E30" s="116">
        <v>437</v>
      </c>
      <c r="F30" s="117">
        <v>61.29032258064516</v>
      </c>
      <c r="G30" s="116">
        <v>276</v>
      </c>
      <c r="H30" s="118">
        <v>38.70967741935484</v>
      </c>
      <c r="J30" s="44">
        <v>361</v>
      </c>
      <c r="K30" s="117">
        <v>50.63113604488079</v>
      </c>
      <c r="L30" s="116">
        <v>182</v>
      </c>
      <c r="M30" s="117">
        <v>50.415512465373958</v>
      </c>
      <c r="N30" s="116">
        <v>179</v>
      </c>
      <c r="O30" s="118">
        <v>49.584487534626042</v>
      </c>
      <c r="Q30" s="44">
        <v>163</v>
      </c>
      <c r="R30" s="117">
        <v>22.861150070126229</v>
      </c>
      <c r="S30" s="116">
        <v>118</v>
      </c>
      <c r="T30" s="117">
        <v>72.392638036809814</v>
      </c>
      <c r="U30" s="116">
        <v>45</v>
      </c>
      <c r="V30" s="118">
        <v>27.60736196319019</v>
      </c>
      <c r="X30" s="44">
        <v>189</v>
      </c>
      <c r="Y30" s="117">
        <v>26.507713884992992</v>
      </c>
      <c r="Z30" s="116">
        <v>137</v>
      </c>
      <c r="AA30" s="117">
        <v>72.486772486772495</v>
      </c>
      <c r="AB30" s="116">
        <v>52</v>
      </c>
      <c r="AC30" s="118">
        <v>27.513227513227509</v>
      </c>
    </row>
    <row r="31" spans="2:29" ht="8" customHeight="1"/>
    <row r="32" spans="2:29">
      <c r="B32" s="119" t="s">
        <v>49</v>
      </c>
      <c r="D32" s="120">
        <v>433378</v>
      </c>
      <c r="E32" s="121">
        <v>262624</v>
      </c>
      <c r="F32" s="122">
        <v>60.599292072970947</v>
      </c>
      <c r="G32" s="121">
        <v>170754</v>
      </c>
      <c r="H32" s="123">
        <v>39.40070792702906</v>
      </c>
      <c r="J32" s="120">
        <v>115578</v>
      </c>
      <c r="K32" s="122">
        <v>26.66909718536705</v>
      </c>
      <c r="L32" s="121">
        <v>54397</v>
      </c>
      <c r="M32" s="122">
        <v>47.065185415909603</v>
      </c>
      <c r="N32" s="121">
        <v>61181</v>
      </c>
      <c r="O32" s="123">
        <v>52.934814584090397</v>
      </c>
      <c r="Q32" s="120">
        <v>121095</v>
      </c>
      <c r="R32" s="122">
        <v>27.942119812265499</v>
      </c>
      <c r="S32" s="121">
        <v>79038</v>
      </c>
      <c r="T32" s="122">
        <v>65.269416573764403</v>
      </c>
      <c r="U32" s="121">
        <v>42057</v>
      </c>
      <c r="V32" s="123">
        <v>34.730583426235597</v>
      </c>
      <c r="X32" s="120">
        <v>196705</v>
      </c>
      <c r="Y32" s="122">
        <v>45.388783002367447</v>
      </c>
      <c r="Z32" s="121">
        <v>129189</v>
      </c>
      <c r="AA32" s="122">
        <v>65.676520678172906</v>
      </c>
      <c r="AB32" s="121">
        <v>67516</v>
      </c>
      <c r="AC32" s="123">
        <v>34.323479321827101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191</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52" t="s">
        <v>61</v>
      </c>
      <c r="E7" s="216"/>
      <c r="G7" s="239"/>
      <c r="H7" s="216"/>
      <c r="J7" s="239"/>
      <c r="K7" s="216"/>
      <c r="M7" s="239"/>
      <c r="N7" s="216"/>
    </row>
    <row r="8" spans="1:14" ht="34" customHeight="1">
      <c r="B8" s="223"/>
      <c r="D8" s="226"/>
      <c r="E8" s="213"/>
      <c r="G8" s="237" t="s">
        <v>181</v>
      </c>
      <c r="H8" s="211"/>
      <c r="J8" s="237" t="s">
        <v>182</v>
      </c>
      <c r="K8" s="211"/>
      <c r="M8" s="237" t="s">
        <v>183</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455630</v>
      </c>
      <c r="E12" s="110">
        <v>5.2511821008716089</v>
      </c>
      <c r="G12" s="40">
        <v>126767</v>
      </c>
      <c r="H12" s="110">
        <v>1.8065378351586781</v>
      </c>
      <c r="J12" s="40">
        <v>110274</v>
      </c>
      <c r="K12" s="110">
        <v>9.1164167259139219</v>
      </c>
      <c r="M12" s="40">
        <v>218589</v>
      </c>
      <c r="N12" s="110">
        <v>48.578679864612887</v>
      </c>
    </row>
    <row r="13" spans="1:14">
      <c r="B13" s="111" t="s">
        <v>89</v>
      </c>
      <c r="D13" s="42">
        <v>59880</v>
      </c>
      <c r="E13" s="114">
        <v>4.3880315486864134</v>
      </c>
      <c r="G13" s="42">
        <v>11618</v>
      </c>
      <c r="H13" s="114">
        <v>1.0999831470993131</v>
      </c>
      <c r="J13" s="42">
        <v>11835</v>
      </c>
      <c r="K13" s="114">
        <v>5.6418397116869743</v>
      </c>
      <c r="M13" s="42">
        <v>36427</v>
      </c>
      <c r="N13" s="114">
        <v>36.925119867005911</v>
      </c>
    </row>
    <row r="14" spans="1:14">
      <c r="B14" s="111" t="s">
        <v>90</v>
      </c>
      <c r="D14" s="42">
        <v>45982</v>
      </c>
      <c r="E14" s="114">
        <v>4.5296750754584636</v>
      </c>
      <c r="G14" s="42">
        <v>10279</v>
      </c>
      <c r="H14" s="114">
        <v>1.413455258001306</v>
      </c>
      <c r="J14" s="42">
        <v>10190</v>
      </c>
      <c r="K14" s="114">
        <v>5.0589549460096812</v>
      </c>
      <c r="M14" s="42">
        <v>25513</v>
      </c>
      <c r="N14" s="114">
        <v>29.502301163301649</v>
      </c>
    </row>
    <row r="15" spans="1:14">
      <c r="B15" s="111" t="s">
        <v>91</v>
      </c>
      <c r="D15" s="42">
        <v>49847</v>
      </c>
      <c r="E15" s="114">
        <v>3.9882577345652739</v>
      </c>
      <c r="G15" s="42">
        <v>14745</v>
      </c>
      <c r="H15" s="114">
        <v>1.4186792284001399</v>
      </c>
      <c r="J15" s="42">
        <v>11578</v>
      </c>
      <c r="K15" s="114">
        <v>7.510378827192528</v>
      </c>
      <c r="M15" s="42">
        <v>23524</v>
      </c>
      <c r="N15" s="114">
        <v>41.755862044482313</v>
      </c>
    </row>
    <row r="16" spans="1:14">
      <c r="B16" s="111" t="s">
        <v>92</v>
      </c>
      <c r="D16" s="42">
        <v>88040</v>
      </c>
      <c r="E16" s="114">
        <v>3.8975308849661729</v>
      </c>
      <c r="G16" s="42">
        <v>30290</v>
      </c>
      <c r="H16" s="114">
        <v>1.639039995497916</v>
      </c>
      <c r="J16" s="42">
        <v>21394</v>
      </c>
      <c r="K16" s="114">
        <v>7.0023500454953087</v>
      </c>
      <c r="M16" s="42">
        <v>36356</v>
      </c>
      <c r="N16" s="114">
        <v>34.523820828624878</v>
      </c>
    </row>
    <row r="17" spans="2:14">
      <c r="B17" s="111" t="s">
        <v>93</v>
      </c>
      <c r="D17" s="42">
        <v>25490</v>
      </c>
      <c r="E17" s="114">
        <v>4.2939710893951224</v>
      </c>
      <c r="G17" s="42">
        <v>7109</v>
      </c>
      <c r="H17" s="114">
        <v>1.586550585945782</v>
      </c>
      <c r="J17" s="42">
        <v>5323</v>
      </c>
      <c r="K17" s="114">
        <v>5.1489649835558131</v>
      </c>
      <c r="M17" s="42">
        <v>13058</v>
      </c>
      <c r="N17" s="114">
        <v>30.969547481263639</v>
      </c>
    </row>
    <row r="18" spans="2:14">
      <c r="B18" s="111" t="s">
        <v>94</v>
      </c>
      <c r="D18" s="42">
        <v>158289</v>
      </c>
      <c r="E18" s="114">
        <v>6.5920213091589659</v>
      </c>
      <c r="G18" s="42">
        <v>33386</v>
      </c>
      <c r="H18" s="114">
        <v>1.911296952321196</v>
      </c>
      <c r="J18" s="42">
        <v>28354</v>
      </c>
      <c r="K18" s="114">
        <v>6.5797076562141026</v>
      </c>
      <c r="M18" s="42">
        <v>96549</v>
      </c>
      <c r="N18" s="114">
        <v>43.195178911765503</v>
      </c>
    </row>
    <row r="19" spans="2:14">
      <c r="B19" s="111" t="s">
        <v>95</v>
      </c>
      <c r="D19" s="42">
        <v>102415</v>
      </c>
      <c r="E19" s="114">
        <v>4.8164061140587426</v>
      </c>
      <c r="G19" s="42">
        <v>24549</v>
      </c>
      <c r="H19" s="114">
        <v>1.4445074705555609</v>
      </c>
      <c r="J19" s="42">
        <v>20695</v>
      </c>
      <c r="K19" s="114">
        <v>7.0776817898891231</v>
      </c>
      <c r="M19" s="42">
        <v>57171</v>
      </c>
      <c r="N19" s="114">
        <v>42.503791596038887</v>
      </c>
    </row>
    <row r="20" spans="2:14">
      <c r="B20" s="111" t="s">
        <v>96</v>
      </c>
      <c r="D20" s="42">
        <v>404778</v>
      </c>
      <c r="E20" s="114">
        <v>4.9824190319057093</v>
      </c>
      <c r="G20" s="42">
        <v>105251</v>
      </c>
      <c r="H20" s="114">
        <v>1.613749722292027</v>
      </c>
      <c r="J20" s="42">
        <v>91158</v>
      </c>
      <c r="K20" s="114">
        <v>8.1167209366310242</v>
      </c>
      <c r="M20" s="42">
        <v>208369</v>
      </c>
      <c r="N20" s="114">
        <v>43.51010027187418</v>
      </c>
    </row>
    <row r="21" spans="2:14">
      <c r="B21" s="111" t="s">
        <v>97</v>
      </c>
      <c r="D21" s="42">
        <v>229239</v>
      </c>
      <c r="E21" s="114">
        <v>4.2254619292034814</v>
      </c>
      <c r="G21" s="42">
        <v>60662</v>
      </c>
      <c r="H21" s="114">
        <v>1.4045816656501959</v>
      </c>
      <c r="J21" s="42">
        <v>49944</v>
      </c>
      <c r="K21" s="114">
        <v>6.2823589790034564</v>
      </c>
      <c r="M21" s="42">
        <v>118633</v>
      </c>
      <c r="N21" s="114">
        <v>38.105470757529027</v>
      </c>
    </row>
    <row r="22" spans="2:14">
      <c r="B22" s="111" t="s">
        <v>98</v>
      </c>
      <c r="D22" s="42">
        <v>58675</v>
      </c>
      <c r="E22" s="114">
        <v>5.5703496954938796</v>
      </c>
      <c r="G22" s="42">
        <v>14241</v>
      </c>
      <c r="H22" s="114">
        <v>1.754442159832748</v>
      </c>
      <c r="J22" s="42">
        <v>12532</v>
      </c>
      <c r="K22" s="114">
        <v>7.5688669046281696</v>
      </c>
      <c r="M22" s="42">
        <v>31902</v>
      </c>
      <c r="N22" s="114">
        <v>41.942651293041109</v>
      </c>
    </row>
    <row r="23" spans="2:14">
      <c r="B23" s="111" t="s">
        <v>99</v>
      </c>
      <c r="D23" s="42">
        <v>104541</v>
      </c>
      <c r="E23" s="114">
        <v>3.8508645944493409</v>
      </c>
      <c r="G23" s="42">
        <v>28864</v>
      </c>
      <c r="H23" s="114">
        <v>1.454170260444795</v>
      </c>
      <c r="J23" s="42">
        <v>18497</v>
      </c>
      <c r="K23" s="114">
        <v>3.8187512516180711</v>
      </c>
      <c r="M23" s="42">
        <v>57180</v>
      </c>
      <c r="N23" s="114">
        <v>23.295417508636991</v>
      </c>
    </row>
    <row r="24" spans="2:14">
      <c r="B24" s="111" t="s">
        <v>100</v>
      </c>
      <c r="D24" s="42">
        <v>294479</v>
      </c>
      <c r="E24" s="114">
        <v>4.1394956286901419</v>
      </c>
      <c r="G24" s="42">
        <v>69739</v>
      </c>
      <c r="H24" s="114">
        <v>1.208388910663535</v>
      </c>
      <c r="J24" s="42">
        <v>59016</v>
      </c>
      <c r="K24" s="114">
        <v>6.3213570737695166</v>
      </c>
      <c r="M24" s="42">
        <v>165724</v>
      </c>
      <c r="N24" s="114">
        <v>40.514263502595043</v>
      </c>
    </row>
    <row r="25" spans="2:14">
      <c r="B25" s="111" t="s">
        <v>101</v>
      </c>
      <c r="D25" s="42">
        <v>70872</v>
      </c>
      <c r="E25" s="114">
        <v>4.465815453037167</v>
      </c>
      <c r="G25" s="42">
        <v>24302</v>
      </c>
      <c r="H25" s="114">
        <v>1.845737873626728</v>
      </c>
      <c r="J25" s="42">
        <v>16068</v>
      </c>
      <c r="K25" s="114">
        <v>8.1967882139286221</v>
      </c>
      <c r="M25" s="42">
        <v>30502</v>
      </c>
      <c r="N25" s="114">
        <v>41.04917503297176</v>
      </c>
    </row>
    <row r="26" spans="2:14">
      <c r="B26" s="111" t="s">
        <v>102</v>
      </c>
      <c r="D26" s="42">
        <v>23928</v>
      </c>
      <c r="E26" s="114">
        <v>3.4989924750019741</v>
      </c>
      <c r="G26" s="42">
        <v>5696</v>
      </c>
      <c r="H26" s="114">
        <v>1.0541901095647019</v>
      </c>
      <c r="J26" s="42">
        <v>4586</v>
      </c>
      <c r="K26" s="114">
        <v>4.6000300917799288</v>
      </c>
      <c r="M26" s="42">
        <v>13646</v>
      </c>
      <c r="N26" s="114">
        <v>31.12753484340428</v>
      </c>
    </row>
    <row r="27" spans="2:14">
      <c r="B27" s="111" t="s">
        <v>103</v>
      </c>
      <c r="D27" s="42">
        <v>122005</v>
      </c>
      <c r="E27" s="114">
        <v>5.4409606380469002</v>
      </c>
      <c r="G27" s="42">
        <v>32263</v>
      </c>
      <c r="H27" s="114">
        <v>1.897685110027268</v>
      </c>
      <c r="J27" s="42">
        <v>24425</v>
      </c>
      <c r="K27" s="114">
        <v>6.5121698256578151</v>
      </c>
      <c r="M27" s="42">
        <v>65317</v>
      </c>
      <c r="N27" s="114">
        <v>39.076409495548972</v>
      </c>
    </row>
    <row r="28" spans="2:14">
      <c r="B28" s="111" t="s">
        <v>104</v>
      </c>
      <c r="D28" s="42">
        <v>15368</v>
      </c>
      <c r="E28" s="114">
        <v>4.702527210582522</v>
      </c>
      <c r="G28" s="42">
        <v>3509</v>
      </c>
      <c r="H28" s="114">
        <v>1.3853138570864589</v>
      </c>
      <c r="J28" s="42">
        <v>2966</v>
      </c>
      <c r="K28" s="114">
        <v>5.864905481293996</v>
      </c>
      <c r="M28" s="42">
        <v>8893</v>
      </c>
      <c r="N28" s="114">
        <v>38.781562077536961</v>
      </c>
    </row>
    <row r="29" spans="2:14">
      <c r="B29" s="111" t="s">
        <v>105</v>
      </c>
      <c r="D29" s="42">
        <v>2488</v>
      </c>
      <c r="E29" s="114">
        <v>2.977251785992078</v>
      </c>
      <c r="G29" s="42">
        <v>1373</v>
      </c>
      <c r="H29" s="114">
        <v>1.903533946124305</v>
      </c>
      <c r="J29" s="42">
        <v>465</v>
      </c>
      <c r="K29" s="114">
        <v>5.2739026879891124</v>
      </c>
      <c r="M29" s="42">
        <v>650</v>
      </c>
      <c r="N29" s="114">
        <v>24.799694772987412</v>
      </c>
    </row>
    <row r="30" spans="2:14">
      <c r="B30" s="115" t="s">
        <v>106</v>
      </c>
      <c r="D30" s="44">
        <v>3342</v>
      </c>
      <c r="E30" s="118">
        <v>3.83842328321867</v>
      </c>
      <c r="G30" s="44">
        <v>1796</v>
      </c>
      <c r="H30" s="118">
        <v>2.362287578260641</v>
      </c>
      <c r="J30" s="44">
        <v>620</v>
      </c>
      <c r="K30" s="118">
        <v>7.2000929044245741</v>
      </c>
      <c r="M30" s="44">
        <v>926</v>
      </c>
      <c r="N30" s="118">
        <v>38.138385502471174</v>
      </c>
    </row>
    <row r="31" spans="2:14" ht="8" customHeight="1"/>
    <row r="32" spans="2:14">
      <c r="B32" s="119" t="s">
        <v>49</v>
      </c>
      <c r="D32" s="120">
        <v>2315288</v>
      </c>
      <c r="E32" s="123">
        <v>4.7127381598429929</v>
      </c>
      <c r="G32" s="120">
        <v>606439</v>
      </c>
      <c r="H32" s="123">
        <v>1.5569810189929201</v>
      </c>
      <c r="J32" s="120">
        <v>499920</v>
      </c>
      <c r="K32" s="123">
        <v>6.9942142995250727</v>
      </c>
      <c r="M32" s="120">
        <v>1208929</v>
      </c>
      <c r="N32" s="123">
        <v>39.885443861322472</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6:T7"/>
  <sheetViews>
    <sheetView showGridLines="0" workbookViewId="0"/>
  </sheetViews>
  <sheetFormatPr baseColWidth="10" defaultColWidth="8.7265625" defaultRowHeight="14.5"/>
  <sheetData>
    <row r="6" spans="1:20" ht="21">
      <c r="A6" s="201" t="s">
        <v>192</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35"/>
  <sheetViews>
    <sheetView showGridLines="0" workbookViewId="0"/>
  </sheetViews>
  <sheetFormatPr baseColWidth="10" defaultColWidth="8.7265625" defaultRowHeight="14.5"/>
  <cols>
    <col min="1" max="1" width="2" customWidth="1"/>
  </cols>
  <sheetData>
    <row r="2" spans="2:14" ht="70" customHeight="1"/>
    <row r="3" spans="2:14" ht="15.5">
      <c r="B3" s="1" t="s">
        <v>26</v>
      </c>
    </row>
    <row r="5" spans="2:14" ht="25.5" customHeight="1">
      <c r="B5" s="1" t="s">
        <v>1</v>
      </c>
      <c r="N5" s="1" t="s">
        <v>2</v>
      </c>
    </row>
    <row r="7" spans="2:14">
      <c r="B7" s="2" t="s">
        <v>27</v>
      </c>
    </row>
    <row r="8" spans="2:14">
      <c r="B8" s="3" t="s">
        <v>28</v>
      </c>
    </row>
    <row r="9" spans="2:14">
      <c r="B9" s="3" t="s">
        <v>29</v>
      </c>
    </row>
    <row r="10" spans="2:14">
      <c r="B10" s="3" t="s">
        <v>30</v>
      </c>
    </row>
    <row r="11" spans="2:14">
      <c r="B11" s="3" t="s">
        <v>31</v>
      </c>
    </row>
    <row r="12" spans="2:14">
      <c r="B12" s="3" t="s">
        <v>32</v>
      </c>
    </row>
    <row r="13" spans="2:14">
      <c r="B13" s="3" t="s">
        <v>33</v>
      </c>
    </row>
    <row r="15" spans="2:14">
      <c r="B15" s="2" t="s">
        <v>34</v>
      </c>
    </row>
    <row r="16" spans="2:14">
      <c r="B16" s="3" t="s">
        <v>35</v>
      </c>
    </row>
    <row r="17" spans="2:2">
      <c r="B17" s="3" t="s">
        <v>36</v>
      </c>
    </row>
    <row r="18" spans="2:2">
      <c r="B18" s="3" t="s">
        <v>37</v>
      </c>
    </row>
    <row r="20" spans="2:2">
      <c r="B20" s="2" t="s">
        <v>38</v>
      </c>
    </row>
    <row r="21" spans="2:2">
      <c r="B21" s="3" t="s">
        <v>39</v>
      </c>
    </row>
    <row r="23" spans="2:2">
      <c r="B23" s="2" t="s">
        <v>40</v>
      </c>
    </row>
    <row r="24" spans="2:2">
      <c r="B24" s="3" t="s">
        <v>40</v>
      </c>
    </row>
    <row r="25" spans="2:2">
      <c r="B25" s="3" t="s">
        <v>41</v>
      </c>
    </row>
    <row r="27" spans="2:2">
      <c r="B27" s="2" t="s">
        <v>42</v>
      </c>
    </row>
    <row r="28" spans="2:2">
      <c r="B28" s="3" t="s">
        <v>42</v>
      </c>
    </row>
    <row r="29" spans="2:2">
      <c r="B29" s="3" t="s">
        <v>43</v>
      </c>
    </row>
    <row r="31" spans="2:2">
      <c r="B31" s="2" t="s">
        <v>44</v>
      </c>
    </row>
    <row r="32" spans="2:2">
      <c r="B32" s="3" t="s">
        <v>45</v>
      </c>
    </row>
    <row r="33" spans="2:2">
      <c r="B33" s="3" t="s">
        <v>46</v>
      </c>
    </row>
    <row r="34" spans="2:2">
      <c r="B34" s="3" t="s">
        <v>47</v>
      </c>
    </row>
    <row r="35" spans="2:2">
      <c r="B35" s="3" t="s">
        <v>48</v>
      </c>
    </row>
  </sheetData>
  <hyperlinks>
    <hyperlink ref="B8" location="'41benpresaad'!A1" display="4.1., 4.1.1.-4.1.3./4.1.a, 4.1.1.a.-4.1.3.a. PERSONAS CON RESOLUCIÓN DE PIA Y PRESTACIONES TOTALES. POR GRADO. GRÁFICOS" xr:uid="{00000000-0004-0000-0200-000000000000}"/>
    <hyperlink ref="B9" location="'42pbpcasaadpot'!A1" display="4.2. PERSONAS CON RESOLUCIÓN DE PIA EN RELACIÓN A LA POBLACIÓN POTENCIALMENTE DEPENDIENTE DE LAS CCAA." xr:uid="{00000000-0004-0000-0200-000001000000}"/>
    <hyperlink ref="B10" location="'43pbpcasaad'!A1" display="4.3., 4.3.1.-4.3.2. PERSONAS CON RESOLUCIÓN DE PIA POR CCAA, SEXO, TRAMOS DE EDAD Y GRADO" xr:uid="{00000000-0004-0000-0200-000002000000}"/>
    <hyperlink ref="B11" location="'44apbpcasaad'!A1" display="4.4.a, 4.4.b. PERSONAS CON RESOLUCIÓN DE PIA EN RELACIÓN A LA POBLACIÓN DE LAS CCAA POR TRAMOS DE EDAD. GRÁFICO" xr:uid="{00000000-0004-0000-0200-000003000000}"/>
    <hyperlink ref="B12" location="'45ResolPIAAltaBaj'!A1" display="4.5. ALTAS Y BAJAS DE RESOLUCIONES DE PIA EN EL ÚLTIMO MES" xr:uid="{00000000-0004-0000-0200-000004000000}"/>
    <hyperlink ref="B13" location="'46perfpbsaad'!A1" display="4.6., 4.6.a. PERFIL DE LA PERSONA CON RESOLUCIÓN DE PIA POR GRADO: SEXO Y EDAD. GRÁFICO" xr:uid="{00000000-0004-0000-0200-000005000000}"/>
    <hyperlink ref="B16" location="'51pbgrado'!A1" display="5.1. PRESTACIONES Y RESOLUCIONES DE PIA POR GRADO" xr:uid="{00000000-0004-0000-0200-000006000000}"/>
    <hyperlink ref="B17" location="'51aPAPDgrado'!A1" display="5.1.a.-5.1.h. PRESTACIONES POR TIPO DE PRESTACIÓN, COMUNIDAD AUTÓNOMA Y POR GRADO." xr:uid="{00000000-0004-0000-0200-000007000000}"/>
    <hyperlink ref="B18" location="'52SubtipoVinculada'!A1" display="5.2., 5.2.1., 5.2.2. y 5.2.3. SUBTIPO DE PRESTACIÓN ECONÓMICA VINCULADA AL SERVICIO. POR GRADO" xr:uid="{00000000-0004-0000-0200-000008000000}"/>
    <hyperlink ref="B21" location="'6perfcuidador'!A1" display="6., 6.1. - 6.3. PERFIL DEL CUIDADOR TOTAL Y POR CCAA" xr:uid="{00000000-0004-0000-0200-000009000000}"/>
    <hyperlink ref="B24" location="'7Intensidad'!A1" display="7. INTENSIDAD DE LA AYUDA A DOMICILIO" xr:uid="{00000000-0004-0000-0200-00000A000000}"/>
    <hyperlink ref="B25" location="'7IntensidadCCAA'!A1" display="7.1., 7.1.a.-7.1.b. INTENSIDAD DE LA AYUDA A DOMICILIO POR CCAA Y TIPO DE PRESTACIÓN" xr:uid="{00000000-0004-0000-0200-00000B000000}"/>
    <hyperlink ref="B28" location="'8CuantíaPrest'!A1" display="8. CUANTÍA DE LAS PRESTACIONES ECONÓMICAS" xr:uid="{00000000-0004-0000-0200-00000C000000}"/>
    <hyperlink ref="B29" location="'8CuantíaPEC_CCAA'!A1" display="8.1.a.-8.1.g. CUANTÍA DE LAS PRESTACIONES POR CCAA Y TIPO DE PRESTACIÓN" xr:uid="{00000000-0004-0000-0200-00000D000000}"/>
    <hyperlink ref="B32" location="'9TiempoEspera'!A1" display="9. TIEMPO MEDIO DE RESOLUCIÓN POR CCAA" xr:uid="{00000000-0004-0000-0200-00000E000000}"/>
    <hyperlink ref="B33" location="'10pendResol'!A1" display="10.1., 10.2., 10.3. PERSONAS PENDIENTES DE RESOLUCIÓN DE GRADO O PENDIENTES DE RESOLUCIÓN DE PIA" xr:uid="{00000000-0004-0000-0200-00000F000000}"/>
    <hyperlink ref="B34" location="'11ListaEspera'!A1" display="11., 11.1.-11.3. PERSONAS BENEFICIARIAS CON DERECHO Y RESOLUCIONES DE PIA POR CCAA Y GRADO" xr:uid="{00000000-0004-0000-0200-000010000000}"/>
    <hyperlink ref="B35" location="'12BenefEfect'!A1" display="12., 12.1., 12.1.1-12.1.3. PERSONAS CON RESOLUCIÓN DE PIA Y PRESTACIÓN EFECTIVA O NO EFECTIVA POR GRADO" xr:uid="{00000000-0004-0000-0200-000011000000}"/>
  </hyperlinks>
  <printOptions horizontalCentered="1" verticalCentered="1"/>
  <pageMargins left="0.27777777777777779" right="0.27777777777777779" top="0.27777777777777779" bottom="0.27777777777777779" header="0.1388888888888889" footer="0.1388888888888889"/>
  <pageSetup paperSize="9" scale="9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V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s>
  <sheetData>
    <row r="1" spans="1:22" ht="14.5" customHeight="1"/>
    <row r="2" spans="1:22" ht="14.5" customHeight="1"/>
    <row r="3" spans="1:22" ht="32.5" customHeight="1"/>
    <row r="4" spans="1:22" ht="19.5" customHeight="1">
      <c r="A4" s="201" t="s">
        <v>193</v>
      </c>
      <c r="B4" s="202"/>
      <c r="C4" s="202"/>
      <c r="D4" s="202"/>
      <c r="E4" s="202"/>
      <c r="F4" s="202"/>
      <c r="G4" s="202"/>
      <c r="H4" s="202"/>
      <c r="I4" s="202"/>
      <c r="J4" s="202"/>
      <c r="K4" s="202"/>
      <c r="L4" s="202"/>
      <c r="M4" s="202"/>
      <c r="N4" s="202"/>
      <c r="O4" s="202"/>
      <c r="P4" s="202"/>
      <c r="Q4" s="202"/>
      <c r="R4" s="202"/>
      <c r="S4" s="202"/>
      <c r="T4" s="202"/>
      <c r="U4" s="202"/>
      <c r="V4" s="202"/>
    </row>
    <row r="5" spans="1:22"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2" ht="6" customHeight="1"/>
    <row r="7" spans="1:22" ht="7.5" customHeight="1">
      <c r="B7" s="241" t="s">
        <v>114</v>
      </c>
      <c r="D7" s="228" t="s">
        <v>194</v>
      </c>
      <c r="E7" s="5"/>
      <c r="F7" s="5"/>
      <c r="G7" s="5"/>
      <c r="H7" s="5"/>
      <c r="I7" s="5"/>
      <c r="J7" s="5"/>
      <c r="K7" s="5"/>
      <c r="L7" s="5"/>
      <c r="M7" s="5"/>
      <c r="N7" s="5"/>
      <c r="O7" s="5"/>
      <c r="P7" s="5"/>
      <c r="Q7" s="5"/>
      <c r="R7" s="5"/>
      <c r="S7" s="5"/>
      <c r="T7" s="5"/>
      <c r="U7" s="5"/>
      <c r="V7" s="6"/>
    </row>
    <row r="8" spans="1:22" ht="15" customHeight="1">
      <c r="B8" s="223"/>
      <c r="D8" s="243"/>
      <c r="E8" s="9"/>
      <c r="F8" s="219" t="s">
        <v>195</v>
      </c>
      <c r="G8" s="206"/>
      <c r="H8" s="9"/>
      <c r="I8" s="219" t="s">
        <v>196</v>
      </c>
      <c r="J8" s="206"/>
      <c r="K8" s="246" t="s">
        <v>149</v>
      </c>
      <c r="L8" s="202"/>
      <c r="M8" s="202"/>
      <c r="N8" s="202"/>
      <c r="O8" s="202"/>
      <c r="P8" s="202"/>
      <c r="Q8" s="202"/>
      <c r="R8" s="202"/>
      <c r="S8" s="202"/>
      <c r="T8" s="202"/>
      <c r="U8" s="202"/>
      <c r="V8" s="213"/>
    </row>
    <row r="9" spans="1:22"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155</v>
      </c>
      <c r="V9" s="211"/>
    </row>
    <row r="10" spans="1:22" ht="39" customHeight="1">
      <c r="B10" s="231"/>
      <c r="D10" s="247" t="s">
        <v>119</v>
      </c>
      <c r="E10" s="10"/>
      <c r="F10" s="242" t="s">
        <v>119</v>
      </c>
      <c r="G10" s="242" t="s">
        <v>197</v>
      </c>
      <c r="H10" s="10"/>
      <c r="I10" s="242" t="s">
        <v>119</v>
      </c>
      <c r="J10" s="242" t="s">
        <v>197</v>
      </c>
      <c r="K10" s="242" t="s">
        <v>119</v>
      </c>
      <c r="L10" s="242" t="s">
        <v>157</v>
      </c>
      <c r="M10" s="242" t="s">
        <v>119</v>
      </c>
      <c r="N10" s="242" t="s">
        <v>157</v>
      </c>
      <c r="O10" s="242" t="s">
        <v>119</v>
      </c>
      <c r="P10" s="242" t="s">
        <v>157</v>
      </c>
      <c r="Q10" s="242" t="s">
        <v>119</v>
      </c>
      <c r="R10" s="242" t="s">
        <v>157</v>
      </c>
      <c r="S10" s="242" t="s">
        <v>119</v>
      </c>
      <c r="T10" s="242" t="s">
        <v>157</v>
      </c>
      <c r="U10" s="242" t="s">
        <v>119</v>
      </c>
      <c r="V10" s="248" t="s">
        <v>157</v>
      </c>
    </row>
    <row r="11" spans="1:22" ht="8.5" customHeight="1"/>
    <row r="12" spans="1:22">
      <c r="B12" s="107" t="s">
        <v>88</v>
      </c>
      <c r="D12" s="130">
        <v>455630</v>
      </c>
      <c r="F12" s="40">
        <v>4920</v>
      </c>
      <c r="G12" s="110">
        <v>1.0798235410310999</v>
      </c>
      <c r="I12" s="40">
        <v>3048</v>
      </c>
      <c r="J12" s="110">
        <v>0.66896385224853494</v>
      </c>
      <c r="K12" s="40">
        <v>2941</v>
      </c>
      <c r="L12" s="109">
        <v>96.48950131233596</v>
      </c>
      <c r="M12" s="108">
        <v>20</v>
      </c>
      <c r="N12" s="109">
        <v>0.65616797900262469</v>
      </c>
      <c r="O12" s="108">
        <v>1</v>
      </c>
      <c r="P12" s="109">
        <v>3.2808398950131233E-2</v>
      </c>
      <c r="Q12" s="108">
        <v>69</v>
      </c>
      <c r="R12" s="109">
        <v>2.2637795275590551</v>
      </c>
      <c r="S12" s="108">
        <v>8</v>
      </c>
      <c r="T12" s="109">
        <v>0.26246719160104992</v>
      </c>
      <c r="U12" s="108">
        <v>9</v>
      </c>
      <c r="V12" s="110">
        <v>0.29527559055118108</v>
      </c>
    </row>
    <row r="13" spans="1:22">
      <c r="B13" s="111" t="s">
        <v>89</v>
      </c>
      <c r="D13" s="131">
        <v>59880</v>
      </c>
      <c r="F13" s="42">
        <v>915</v>
      </c>
      <c r="G13" s="114">
        <v>1.5280561122244489</v>
      </c>
      <c r="I13" s="42">
        <v>606</v>
      </c>
      <c r="J13" s="114">
        <v>1.012024048096192</v>
      </c>
      <c r="K13" s="42">
        <v>591</v>
      </c>
      <c r="L13" s="113">
        <v>97.524752475247524</v>
      </c>
      <c r="M13" s="112">
        <v>12</v>
      </c>
      <c r="N13" s="113">
        <v>1.98019801980198</v>
      </c>
      <c r="O13" s="112">
        <v>0</v>
      </c>
      <c r="P13" s="113">
        <v>0</v>
      </c>
      <c r="Q13" s="112">
        <v>2</v>
      </c>
      <c r="R13" s="113">
        <v>0.33003300330032997</v>
      </c>
      <c r="S13" s="112">
        <v>0</v>
      </c>
      <c r="T13" s="113">
        <v>0</v>
      </c>
      <c r="U13" s="112">
        <v>1</v>
      </c>
      <c r="V13" s="114">
        <v>0.16501650165016499</v>
      </c>
    </row>
    <row r="14" spans="1:22">
      <c r="B14" s="111" t="s">
        <v>90</v>
      </c>
      <c r="D14" s="131">
        <v>45982</v>
      </c>
      <c r="F14" s="42">
        <v>1177</v>
      </c>
      <c r="G14" s="114">
        <v>2.559697272845896</v>
      </c>
      <c r="I14" s="42">
        <v>566</v>
      </c>
      <c r="J14" s="114">
        <v>1.230916445565656</v>
      </c>
      <c r="K14" s="42">
        <v>478</v>
      </c>
      <c r="L14" s="113">
        <v>84.452296819787989</v>
      </c>
      <c r="M14" s="112">
        <v>3</v>
      </c>
      <c r="N14" s="113">
        <v>0.53003533568904593</v>
      </c>
      <c r="O14" s="112">
        <v>0</v>
      </c>
      <c r="P14" s="113">
        <v>0</v>
      </c>
      <c r="Q14" s="112">
        <v>3</v>
      </c>
      <c r="R14" s="113">
        <v>0.53003533568904593</v>
      </c>
      <c r="S14" s="112">
        <v>0</v>
      </c>
      <c r="T14" s="113">
        <v>0</v>
      </c>
      <c r="U14" s="112">
        <v>82</v>
      </c>
      <c r="V14" s="114">
        <v>14.48763250883392</v>
      </c>
    </row>
    <row r="15" spans="1:22">
      <c r="B15" s="111" t="s">
        <v>91</v>
      </c>
      <c r="D15" s="131">
        <v>49847</v>
      </c>
      <c r="F15" s="42">
        <v>727</v>
      </c>
      <c r="G15" s="114">
        <v>1.4584628964631769</v>
      </c>
      <c r="I15" s="42">
        <v>441</v>
      </c>
      <c r="J15" s="114">
        <v>0.88470720404437586</v>
      </c>
      <c r="K15" s="42">
        <v>426</v>
      </c>
      <c r="L15" s="113">
        <v>96.598639455782305</v>
      </c>
      <c r="M15" s="112">
        <v>6</v>
      </c>
      <c r="N15" s="113">
        <v>1.360544217687075</v>
      </c>
      <c r="O15" s="112">
        <v>0</v>
      </c>
      <c r="P15" s="113">
        <v>0</v>
      </c>
      <c r="Q15" s="112">
        <v>0</v>
      </c>
      <c r="R15" s="113">
        <v>0</v>
      </c>
      <c r="S15" s="112">
        <v>6</v>
      </c>
      <c r="T15" s="113">
        <v>1.360544217687075</v>
      </c>
      <c r="U15" s="112">
        <v>3</v>
      </c>
      <c r="V15" s="114">
        <v>0.68027210884353739</v>
      </c>
    </row>
    <row r="16" spans="1:22">
      <c r="B16" s="111" t="s">
        <v>92</v>
      </c>
      <c r="D16" s="131">
        <v>88040</v>
      </c>
      <c r="F16" s="42">
        <v>2051</v>
      </c>
      <c r="G16" s="114">
        <v>2.329622898682417</v>
      </c>
      <c r="I16" s="42">
        <v>635</v>
      </c>
      <c r="J16" s="114">
        <v>0.72126306224443437</v>
      </c>
      <c r="K16" s="42">
        <v>622</v>
      </c>
      <c r="L16" s="113">
        <v>97.952755905511808</v>
      </c>
      <c r="M16" s="112">
        <v>5</v>
      </c>
      <c r="N16" s="113">
        <v>0.78740157480314954</v>
      </c>
      <c r="O16" s="112">
        <v>0</v>
      </c>
      <c r="P16" s="113">
        <v>0</v>
      </c>
      <c r="Q16" s="112">
        <v>5</v>
      </c>
      <c r="R16" s="113">
        <v>0.78740157480314954</v>
      </c>
      <c r="S16" s="112">
        <v>3</v>
      </c>
      <c r="T16" s="113">
        <v>0.47244094488188981</v>
      </c>
      <c r="U16" s="112">
        <v>0</v>
      </c>
      <c r="V16" s="114">
        <v>0</v>
      </c>
    </row>
    <row r="17" spans="2:22">
      <c r="B17" s="111" t="s">
        <v>93</v>
      </c>
      <c r="D17" s="131">
        <v>25490</v>
      </c>
      <c r="F17" s="42">
        <v>327</v>
      </c>
      <c r="G17" s="114">
        <v>1.2828560219694001</v>
      </c>
      <c r="I17" s="42">
        <v>271</v>
      </c>
      <c r="J17" s="114">
        <v>1.063162024323264</v>
      </c>
      <c r="K17" s="42">
        <v>217</v>
      </c>
      <c r="L17" s="113">
        <v>80.073800738007378</v>
      </c>
      <c r="M17" s="112">
        <v>6</v>
      </c>
      <c r="N17" s="113">
        <v>2.214022140221402</v>
      </c>
      <c r="O17" s="112">
        <v>0</v>
      </c>
      <c r="P17" s="113">
        <v>0</v>
      </c>
      <c r="Q17" s="112">
        <v>22</v>
      </c>
      <c r="R17" s="113">
        <v>8.1180811808118083</v>
      </c>
      <c r="S17" s="112">
        <v>0</v>
      </c>
      <c r="T17" s="113">
        <v>0</v>
      </c>
      <c r="U17" s="112">
        <v>26</v>
      </c>
      <c r="V17" s="114">
        <v>9.5940959409594093</v>
      </c>
    </row>
    <row r="18" spans="2:22">
      <c r="B18" s="111" t="s">
        <v>94</v>
      </c>
      <c r="D18" s="131">
        <v>158289</v>
      </c>
      <c r="F18" s="42">
        <v>1449</v>
      </c>
      <c r="G18" s="114">
        <v>0.9154142107158425</v>
      </c>
      <c r="I18" s="42">
        <v>1412</v>
      </c>
      <c r="J18" s="114">
        <v>0.89203924467271889</v>
      </c>
      <c r="K18" s="42">
        <v>1353</v>
      </c>
      <c r="L18" s="113">
        <v>95.821529745042483</v>
      </c>
      <c r="M18" s="112">
        <v>24</v>
      </c>
      <c r="N18" s="113">
        <v>1.6997167138810201</v>
      </c>
      <c r="O18" s="112">
        <v>2</v>
      </c>
      <c r="P18" s="113">
        <v>0.14164305949008499</v>
      </c>
      <c r="Q18" s="112">
        <v>4</v>
      </c>
      <c r="R18" s="113">
        <v>0.28328611898016998</v>
      </c>
      <c r="S18" s="112">
        <v>0</v>
      </c>
      <c r="T18" s="113">
        <v>0</v>
      </c>
      <c r="U18" s="112">
        <v>29</v>
      </c>
      <c r="V18" s="114">
        <v>2.0538243626062331</v>
      </c>
    </row>
    <row r="19" spans="2:22">
      <c r="B19" s="111" t="s">
        <v>95</v>
      </c>
      <c r="D19" s="131">
        <v>102415</v>
      </c>
      <c r="F19" s="42">
        <v>1132</v>
      </c>
      <c r="G19" s="114">
        <v>1.1053068398183861</v>
      </c>
      <c r="I19" s="42">
        <v>1069</v>
      </c>
      <c r="J19" s="114">
        <v>1.0437924132207199</v>
      </c>
      <c r="K19" s="42">
        <v>983</v>
      </c>
      <c r="L19" s="113">
        <v>91.955098222637972</v>
      </c>
      <c r="M19" s="112">
        <v>19</v>
      </c>
      <c r="N19" s="113">
        <v>1.7773620205799809</v>
      </c>
      <c r="O19" s="112">
        <v>3</v>
      </c>
      <c r="P19" s="113">
        <v>0.2806361085126286</v>
      </c>
      <c r="Q19" s="112">
        <v>9</v>
      </c>
      <c r="R19" s="113">
        <v>0.84190832553788597</v>
      </c>
      <c r="S19" s="112">
        <v>1</v>
      </c>
      <c r="T19" s="113">
        <v>9.3545369504209538E-2</v>
      </c>
      <c r="U19" s="112">
        <v>54</v>
      </c>
      <c r="V19" s="114">
        <v>5.0514499532273156</v>
      </c>
    </row>
    <row r="20" spans="2:22">
      <c r="B20" s="111" t="s">
        <v>96</v>
      </c>
      <c r="D20" s="131">
        <v>404778</v>
      </c>
      <c r="F20" s="42">
        <v>8014</v>
      </c>
      <c r="G20" s="114">
        <v>1.9798506835845819</v>
      </c>
      <c r="I20" s="42">
        <v>3965</v>
      </c>
      <c r="J20" s="114">
        <v>0.97954928380494988</v>
      </c>
      <c r="K20" s="42">
        <v>3014</v>
      </c>
      <c r="L20" s="113">
        <v>76.015132408575042</v>
      </c>
      <c r="M20" s="112">
        <v>35</v>
      </c>
      <c r="N20" s="113">
        <v>0.88272383354350581</v>
      </c>
      <c r="O20" s="112">
        <v>616</v>
      </c>
      <c r="P20" s="113">
        <v>15.535939470365699</v>
      </c>
      <c r="Q20" s="112">
        <v>0</v>
      </c>
      <c r="R20" s="113">
        <v>0</v>
      </c>
      <c r="S20" s="112">
        <v>90</v>
      </c>
      <c r="T20" s="113">
        <v>2.2698612862547289</v>
      </c>
      <c r="U20" s="112">
        <v>210</v>
      </c>
      <c r="V20" s="114">
        <v>5.2963430012610342</v>
      </c>
    </row>
    <row r="21" spans="2:22">
      <c r="B21" s="111" t="s">
        <v>97</v>
      </c>
      <c r="D21" s="131">
        <v>229239</v>
      </c>
      <c r="F21" s="42">
        <v>2991</v>
      </c>
      <c r="G21" s="114">
        <v>1.304751809247118</v>
      </c>
      <c r="I21" s="42">
        <v>2008</v>
      </c>
      <c r="J21" s="114">
        <v>0.87594170276436378</v>
      </c>
      <c r="K21" s="42">
        <v>1923</v>
      </c>
      <c r="L21" s="113">
        <v>95.766932270916342</v>
      </c>
      <c r="M21" s="112">
        <v>35</v>
      </c>
      <c r="N21" s="113">
        <v>1.7430278884462149</v>
      </c>
      <c r="O21" s="112">
        <v>0</v>
      </c>
      <c r="P21" s="113">
        <v>0</v>
      </c>
      <c r="Q21" s="112">
        <v>9</v>
      </c>
      <c r="R21" s="113">
        <v>0.44820717131474108</v>
      </c>
      <c r="S21" s="112">
        <v>27</v>
      </c>
      <c r="T21" s="113">
        <v>1.344621513944223</v>
      </c>
      <c r="U21" s="112">
        <v>14</v>
      </c>
      <c r="V21" s="114">
        <v>0.69721115537848599</v>
      </c>
    </row>
    <row r="22" spans="2:22">
      <c r="B22" s="111" t="s">
        <v>98</v>
      </c>
      <c r="D22" s="131">
        <v>58675</v>
      </c>
      <c r="F22" s="42">
        <v>625</v>
      </c>
      <c r="G22" s="114">
        <v>1.065189603749467</v>
      </c>
      <c r="I22" s="42">
        <v>695</v>
      </c>
      <c r="J22" s="114">
        <v>1.184490839369408</v>
      </c>
      <c r="K22" s="42">
        <v>419</v>
      </c>
      <c r="L22" s="113">
        <v>60.28776978417266</v>
      </c>
      <c r="M22" s="112">
        <v>9</v>
      </c>
      <c r="N22" s="113">
        <v>1.2949640287769779</v>
      </c>
      <c r="O22" s="112">
        <v>0</v>
      </c>
      <c r="P22" s="113">
        <v>0</v>
      </c>
      <c r="Q22" s="112">
        <v>27</v>
      </c>
      <c r="R22" s="113">
        <v>3.8848920863309351</v>
      </c>
      <c r="S22" s="112">
        <v>0</v>
      </c>
      <c r="T22" s="113">
        <v>0</v>
      </c>
      <c r="U22" s="112">
        <v>240</v>
      </c>
      <c r="V22" s="114">
        <v>34.532374100719423</v>
      </c>
    </row>
    <row r="23" spans="2:22">
      <c r="B23" s="111" t="s">
        <v>99</v>
      </c>
      <c r="D23" s="131">
        <v>104541</v>
      </c>
      <c r="F23" s="42">
        <v>1434</v>
      </c>
      <c r="G23" s="114">
        <v>1.371710620713404</v>
      </c>
      <c r="I23" s="42">
        <v>1054</v>
      </c>
      <c r="J23" s="114">
        <v>1.0082168718493221</v>
      </c>
      <c r="K23" s="42">
        <v>1022</v>
      </c>
      <c r="L23" s="113">
        <v>96.963946869070199</v>
      </c>
      <c r="M23" s="112">
        <v>6</v>
      </c>
      <c r="N23" s="113">
        <v>0.56925996204933582</v>
      </c>
      <c r="O23" s="112">
        <v>0</v>
      </c>
      <c r="P23" s="113">
        <v>0</v>
      </c>
      <c r="Q23" s="112">
        <v>24</v>
      </c>
      <c r="R23" s="113">
        <v>2.2770398481973428</v>
      </c>
      <c r="S23" s="112">
        <v>2</v>
      </c>
      <c r="T23" s="113">
        <v>0.18975332068311199</v>
      </c>
      <c r="U23" s="112">
        <v>0</v>
      </c>
      <c r="V23" s="114">
        <v>0</v>
      </c>
    </row>
    <row r="24" spans="2:22">
      <c r="B24" s="111" t="s">
        <v>100</v>
      </c>
      <c r="D24" s="131">
        <v>294479</v>
      </c>
      <c r="F24" s="42">
        <v>4403</v>
      </c>
      <c r="G24" s="114">
        <v>1.4951830181439081</v>
      </c>
      <c r="I24" s="42">
        <v>2652</v>
      </c>
      <c r="J24" s="114">
        <v>0.90057355532992167</v>
      </c>
      <c r="K24" s="42">
        <v>1994</v>
      </c>
      <c r="L24" s="113">
        <v>75.188536953242831</v>
      </c>
      <c r="M24" s="112">
        <v>96</v>
      </c>
      <c r="N24" s="113">
        <v>3.6199095022624439</v>
      </c>
      <c r="O24" s="112">
        <v>0</v>
      </c>
      <c r="P24" s="113">
        <v>0</v>
      </c>
      <c r="Q24" s="112">
        <v>23</v>
      </c>
      <c r="R24" s="113">
        <v>0.86726998491704377</v>
      </c>
      <c r="S24" s="112">
        <v>0</v>
      </c>
      <c r="T24" s="113">
        <v>0</v>
      </c>
      <c r="U24" s="112">
        <v>539</v>
      </c>
      <c r="V24" s="114">
        <v>20.32428355957768</v>
      </c>
    </row>
    <row r="25" spans="2:22">
      <c r="B25" s="111" t="s">
        <v>101</v>
      </c>
      <c r="D25" s="131">
        <v>70872</v>
      </c>
      <c r="F25" s="42">
        <v>397</v>
      </c>
      <c r="G25" s="114">
        <v>0.56016480415396774</v>
      </c>
      <c r="I25" s="42">
        <v>652</v>
      </c>
      <c r="J25" s="114">
        <v>0.91996839372389649</v>
      </c>
      <c r="K25" s="42">
        <v>451</v>
      </c>
      <c r="L25" s="113">
        <v>69.171779141104295</v>
      </c>
      <c r="M25" s="112">
        <v>8</v>
      </c>
      <c r="N25" s="113">
        <v>1.2269938650306751</v>
      </c>
      <c r="O25" s="112">
        <v>0</v>
      </c>
      <c r="P25" s="113">
        <v>0</v>
      </c>
      <c r="Q25" s="112">
        <v>138</v>
      </c>
      <c r="R25" s="113">
        <v>21.165644171779139</v>
      </c>
      <c r="S25" s="112">
        <v>35</v>
      </c>
      <c r="T25" s="113">
        <v>5.368098159509203</v>
      </c>
      <c r="U25" s="112">
        <v>20</v>
      </c>
      <c r="V25" s="114">
        <v>3.0674846625766872</v>
      </c>
    </row>
    <row r="26" spans="2:22">
      <c r="B26" s="111" t="s">
        <v>102</v>
      </c>
      <c r="D26" s="131">
        <v>23928</v>
      </c>
      <c r="F26" s="42">
        <v>20</v>
      </c>
      <c r="G26" s="114">
        <v>8.3584085590103649E-2</v>
      </c>
      <c r="I26" s="42">
        <v>255</v>
      </c>
      <c r="J26" s="114">
        <v>1.065697091273822</v>
      </c>
      <c r="K26" s="42">
        <v>251</v>
      </c>
      <c r="L26" s="113">
        <v>98.431372549019599</v>
      </c>
      <c r="M26" s="112">
        <v>4</v>
      </c>
      <c r="N26" s="113">
        <v>1.5686274509803919</v>
      </c>
      <c r="O26" s="112">
        <v>0</v>
      </c>
      <c r="P26" s="113">
        <v>0</v>
      </c>
      <c r="Q26" s="112">
        <v>0</v>
      </c>
      <c r="R26" s="113">
        <v>0</v>
      </c>
      <c r="S26" s="112">
        <v>0</v>
      </c>
      <c r="T26" s="113">
        <v>0</v>
      </c>
      <c r="U26" s="112">
        <v>0</v>
      </c>
      <c r="V26" s="114">
        <v>0</v>
      </c>
    </row>
    <row r="27" spans="2:22">
      <c r="B27" s="111" t="s">
        <v>103</v>
      </c>
      <c r="D27" s="131">
        <v>122005</v>
      </c>
      <c r="F27" s="42">
        <v>979</v>
      </c>
      <c r="G27" s="114">
        <v>0.80242613007663632</v>
      </c>
      <c r="I27" s="42">
        <v>1111</v>
      </c>
      <c r="J27" s="114">
        <v>0.91061841727798043</v>
      </c>
      <c r="K27" s="42">
        <v>1059</v>
      </c>
      <c r="L27" s="113">
        <v>95.319531953195323</v>
      </c>
      <c r="M27" s="112">
        <v>33</v>
      </c>
      <c r="N27" s="113">
        <v>2.9702970297029698</v>
      </c>
      <c r="O27" s="112">
        <v>0</v>
      </c>
      <c r="P27" s="113">
        <v>0</v>
      </c>
      <c r="Q27" s="112">
        <v>6</v>
      </c>
      <c r="R27" s="113">
        <v>0.54005400540054005</v>
      </c>
      <c r="S27" s="112">
        <v>12</v>
      </c>
      <c r="T27" s="113">
        <v>1.0801080108010801</v>
      </c>
      <c r="U27" s="112">
        <v>1</v>
      </c>
      <c r="V27" s="114">
        <v>9.0009000900090008E-2</v>
      </c>
    </row>
    <row r="28" spans="2:22">
      <c r="B28" s="111" t="s">
        <v>104</v>
      </c>
      <c r="D28" s="131">
        <v>15368</v>
      </c>
      <c r="F28" s="42">
        <v>207</v>
      </c>
      <c r="G28" s="114">
        <v>1.3469547110879749</v>
      </c>
      <c r="I28" s="42">
        <v>231</v>
      </c>
      <c r="J28" s="114">
        <v>1.5031233732431031</v>
      </c>
      <c r="K28" s="42">
        <v>86</v>
      </c>
      <c r="L28" s="113">
        <v>37.229437229437231</v>
      </c>
      <c r="M28" s="112">
        <v>5</v>
      </c>
      <c r="N28" s="113">
        <v>2.164502164502164</v>
      </c>
      <c r="O28" s="112">
        <v>111</v>
      </c>
      <c r="P28" s="113">
        <v>48.051948051948052</v>
      </c>
      <c r="Q28" s="112">
        <v>1</v>
      </c>
      <c r="R28" s="113">
        <v>0.4329004329004329</v>
      </c>
      <c r="S28" s="112">
        <v>0</v>
      </c>
      <c r="T28" s="113">
        <v>0</v>
      </c>
      <c r="U28" s="112">
        <v>28</v>
      </c>
      <c r="V28" s="114">
        <v>12.121212121212119</v>
      </c>
    </row>
    <row r="29" spans="2:22">
      <c r="B29" s="111" t="s">
        <v>105</v>
      </c>
      <c r="D29" s="131">
        <v>2488</v>
      </c>
      <c r="F29" s="42">
        <v>5</v>
      </c>
      <c r="G29" s="114">
        <v>0.2009646302250804</v>
      </c>
      <c r="I29" s="42">
        <v>27</v>
      </c>
      <c r="J29" s="114">
        <v>1.085209003215434</v>
      </c>
      <c r="K29" s="42">
        <v>19</v>
      </c>
      <c r="L29" s="113">
        <v>70.370370370370367</v>
      </c>
      <c r="M29" s="112">
        <v>1</v>
      </c>
      <c r="N29" s="113">
        <v>3.7037037037037028</v>
      </c>
      <c r="O29" s="112">
        <v>0</v>
      </c>
      <c r="P29" s="113">
        <v>0</v>
      </c>
      <c r="Q29" s="112">
        <v>2</v>
      </c>
      <c r="R29" s="113">
        <v>7.4074074074074074</v>
      </c>
      <c r="S29" s="112">
        <v>0</v>
      </c>
      <c r="T29" s="113">
        <v>0</v>
      </c>
      <c r="U29" s="112">
        <v>5</v>
      </c>
      <c r="V29" s="114">
        <v>18.518518518518519</v>
      </c>
    </row>
    <row r="30" spans="2:22">
      <c r="B30" s="115" t="s">
        <v>106</v>
      </c>
      <c r="D30" s="132">
        <v>3342</v>
      </c>
      <c r="F30" s="44">
        <v>36</v>
      </c>
      <c r="G30" s="118">
        <v>1.077199281867145</v>
      </c>
      <c r="I30" s="44">
        <v>22</v>
      </c>
      <c r="J30" s="118">
        <v>0.6582884500299222</v>
      </c>
      <c r="K30" s="44">
        <v>11</v>
      </c>
      <c r="L30" s="117">
        <v>50</v>
      </c>
      <c r="M30" s="116">
        <v>0</v>
      </c>
      <c r="N30" s="117">
        <v>0</v>
      </c>
      <c r="O30" s="116">
        <v>1</v>
      </c>
      <c r="P30" s="117">
        <v>4.5454545454545459</v>
      </c>
      <c r="Q30" s="116">
        <v>5</v>
      </c>
      <c r="R30" s="117">
        <v>22.72727272727273</v>
      </c>
      <c r="S30" s="116">
        <v>2</v>
      </c>
      <c r="T30" s="117">
        <v>9.0909090909090917</v>
      </c>
      <c r="U30" s="116">
        <v>3</v>
      </c>
      <c r="V30" s="118">
        <v>13.63636363636363</v>
      </c>
    </row>
    <row r="31" spans="2:22" ht="8" customHeight="1"/>
    <row r="32" spans="2:22">
      <c r="B32" s="119" t="s">
        <v>49</v>
      </c>
      <c r="D32" s="133">
        <v>2315288</v>
      </c>
      <c r="F32" s="120">
        <v>31809</v>
      </c>
      <c r="G32" s="123">
        <v>1.3738679594072101</v>
      </c>
      <c r="I32" s="120">
        <v>20720</v>
      </c>
      <c r="J32" s="123">
        <v>0.89492106381581904</v>
      </c>
      <c r="K32" s="120">
        <v>17860</v>
      </c>
      <c r="L32" s="122">
        <v>86.196911196911202</v>
      </c>
      <c r="M32" s="121">
        <v>327</v>
      </c>
      <c r="N32" s="122">
        <v>1.578185328185328</v>
      </c>
      <c r="O32" s="121">
        <v>734</v>
      </c>
      <c r="P32" s="122">
        <v>3.5424710424710431</v>
      </c>
      <c r="Q32" s="121">
        <v>349</v>
      </c>
      <c r="R32" s="122">
        <v>1.6843629343629341</v>
      </c>
      <c r="S32" s="121">
        <v>186</v>
      </c>
      <c r="T32" s="122">
        <v>0.89768339768339767</v>
      </c>
      <c r="U32" s="121">
        <v>1264</v>
      </c>
      <c r="V32" s="123">
        <v>6.1003861003860997</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1">
    <mergeCell ref="A4:V4"/>
    <mergeCell ref="K10"/>
    <mergeCell ref="K8:V8"/>
    <mergeCell ref="O10"/>
    <mergeCell ref="D10"/>
    <mergeCell ref="F10"/>
    <mergeCell ref="J10"/>
    <mergeCell ref="P10"/>
    <mergeCell ref="R10"/>
    <mergeCell ref="B5:V5"/>
    <mergeCell ref="T10"/>
    <mergeCell ref="Q9:R9"/>
    <mergeCell ref="V10"/>
    <mergeCell ref="F8:G9"/>
    <mergeCell ref="U9:V9"/>
    <mergeCell ref="K9:L9"/>
    <mergeCell ref="G10"/>
    <mergeCell ref="M10"/>
    <mergeCell ref="Q10"/>
    <mergeCell ref="D7:D9"/>
    <mergeCell ref="B34:V35"/>
    <mergeCell ref="S10"/>
    <mergeCell ref="B7:B10"/>
    <mergeCell ref="L10"/>
    <mergeCell ref="N10"/>
    <mergeCell ref="I10"/>
    <mergeCell ref="I8:J9"/>
    <mergeCell ref="U10"/>
    <mergeCell ref="M9:N9"/>
    <mergeCell ref="O9:P9"/>
    <mergeCell ref="S9:T9"/>
  </mergeCells>
  <printOptions horizontalCentered="1" verticalCentered="1"/>
  <pageMargins left="0.27777777777777779" right="0.27777777777777779" top="0.27777777777777779" bottom="0.27777777777777779" header="0.1388888888888889" footer="0.1388888888888889"/>
  <pageSetup paperSize="9" scale="6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AD43"/>
  <sheetViews>
    <sheetView showGridLines="0" workbookViewId="0"/>
  </sheetViews>
  <sheetFormatPr baseColWidth="10" defaultColWidth="8.7265625" defaultRowHeight="14.5"/>
  <cols>
    <col min="1" max="1" width="0.7265625" customWidth="1"/>
    <col min="3" max="3" width="0.7265625" customWidth="1"/>
    <col min="4" max="4" width="10" customWidth="1"/>
    <col min="7" max="7" width="0.7265625" customWidth="1"/>
    <col min="10" max="10" width="0.7265625" customWidth="1"/>
    <col min="13" max="13" width="0.7265625" customWidth="1"/>
    <col min="16" max="16" width="0.7265625" customWidth="1"/>
    <col min="19" max="19" width="0.7265625" customWidth="1"/>
    <col min="22" max="22" width="0.7265625" customWidth="1"/>
    <col min="25" max="25" width="0.7265625" customWidth="1"/>
    <col min="28" max="28" width="0.7265625" customWidth="1"/>
  </cols>
  <sheetData>
    <row r="2" spans="2:30" ht="49" customHeight="1"/>
    <row r="3" spans="2:30" ht="9" customHeight="1"/>
    <row r="4" spans="2:30" ht="21">
      <c r="B4" s="201" t="s">
        <v>198</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2:30"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2:30" ht="9" customHeight="1"/>
    <row r="7" spans="2:30" ht="23" customHeight="1">
      <c r="B7" s="204" t="s">
        <v>159</v>
      </c>
      <c r="D7" s="204" t="s">
        <v>199</v>
      </c>
      <c r="E7" s="204" t="s">
        <v>160</v>
      </c>
      <c r="F7" s="210"/>
      <c r="G7" s="210"/>
      <c r="H7" s="210"/>
      <c r="I7" s="210"/>
      <c r="J7" s="210"/>
      <c r="K7" s="210"/>
      <c r="L7" s="210"/>
      <c r="M7" s="210"/>
      <c r="N7" s="210"/>
      <c r="O7" s="210"/>
      <c r="P7" s="210"/>
      <c r="Q7" s="210"/>
      <c r="R7" s="210"/>
      <c r="S7" s="210"/>
      <c r="T7" s="210"/>
      <c r="U7" s="210"/>
      <c r="V7" s="210"/>
      <c r="W7" s="210"/>
      <c r="X7" s="210"/>
      <c r="Y7" s="210"/>
      <c r="Z7" s="210"/>
      <c r="AA7" s="211"/>
      <c r="AC7" s="204" t="s">
        <v>161</v>
      </c>
      <c r="AD7" s="206"/>
    </row>
    <row r="8" spans="2:30" ht="23" customHeight="1">
      <c r="B8" s="249"/>
      <c r="D8" s="249"/>
      <c r="E8" s="204" t="s">
        <v>162</v>
      </c>
      <c r="F8" s="211"/>
      <c r="H8" s="204" t="s">
        <v>163</v>
      </c>
      <c r="I8" s="211"/>
      <c r="K8" s="204" t="s">
        <v>164</v>
      </c>
      <c r="L8" s="211"/>
      <c r="N8" s="204" t="s">
        <v>165</v>
      </c>
      <c r="O8" s="211"/>
      <c r="Q8" s="204" t="s">
        <v>166</v>
      </c>
      <c r="R8" s="211"/>
      <c r="T8" s="204" t="s">
        <v>167</v>
      </c>
      <c r="U8" s="211"/>
      <c r="W8" s="204" t="s">
        <v>168</v>
      </c>
      <c r="X8" s="211"/>
      <c r="Z8" s="204" t="s">
        <v>169</v>
      </c>
      <c r="AA8" s="211"/>
      <c r="AC8" s="207"/>
      <c r="AD8" s="209"/>
    </row>
    <row r="9" spans="2:30" ht="23" customHeight="1">
      <c r="B9" s="220"/>
      <c r="D9" s="220"/>
      <c r="E9" s="4" t="s">
        <v>119</v>
      </c>
      <c r="F9" s="4" t="s">
        <v>170</v>
      </c>
      <c r="H9" s="4" t="s">
        <v>119</v>
      </c>
      <c r="I9" s="4" t="s">
        <v>170</v>
      </c>
      <c r="K9" s="4" t="s">
        <v>119</v>
      </c>
      <c r="L9" s="4" t="s">
        <v>170</v>
      </c>
      <c r="N9" s="4" t="s">
        <v>119</v>
      </c>
      <c r="O9" s="4" t="s">
        <v>170</v>
      </c>
      <c r="Q9" s="4" t="s">
        <v>119</v>
      </c>
      <c r="R9" s="4" t="s">
        <v>170</v>
      </c>
      <c r="T9" s="4" t="s">
        <v>119</v>
      </c>
      <c r="U9" s="4" t="s">
        <v>170</v>
      </c>
      <c r="W9" s="4" t="s">
        <v>119</v>
      </c>
      <c r="X9" s="4" t="s">
        <v>170</v>
      </c>
      <c r="Z9" s="4" t="s">
        <v>119</v>
      </c>
      <c r="AA9" s="4" t="s">
        <v>170</v>
      </c>
      <c r="AC9" s="4" t="s">
        <v>119</v>
      </c>
      <c r="AD9" s="4" t="s">
        <v>170</v>
      </c>
    </row>
    <row r="10" spans="2:30" ht="9" customHeight="1"/>
    <row r="11" spans="2:30" ht="23" customHeight="1">
      <c r="B11" s="256" t="s">
        <v>120</v>
      </c>
      <c r="D11" s="34" t="s">
        <v>66</v>
      </c>
      <c r="E11" s="95">
        <v>631</v>
      </c>
      <c r="F11" s="124">
        <f t="shared" ref="F11:F20" si="0">IFERROR(E11/AC11*100,"-")</f>
        <v>0.21030739542123139</v>
      </c>
      <c r="H11" s="95">
        <v>11460</v>
      </c>
      <c r="I11" s="124">
        <f t="shared" ref="I11:I20" si="1">IFERROR(H11/AC11*100,"-")</f>
        <v>3.8195289247659456</v>
      </c>
      <c r="K11" s="95">
        <v>6533</v>
      </c>
      <c r="L11" s="124">
        <f t="shared" ref="L11:L20" si="2">IFERROR(K11/AC11*100,"-")</f>
        <v>2.1773981208984226</v>
      </c>
      <c r="N11" s="95">
        <v>8749</v>
      </c>
      <c r="O11" s="124">
        <f t="shared" ref="O11:O20" si="3">IFERROR(N11/AC11*100,"-")</f>
        <v>2.9159736965774221</v>
      </c>
      <c r="Q11" s="95">
        <v>8818</v>
      </c>
      <c r="R11" s="124">
        <f t="shared" ref="R11:R20" si="4">IFERROR(Q11/AC11*100,"-")</f>
        <v>2.938970860260568</v>
      </c>
      <c r="T11" s="95">
        <v>12683</v>
      </c>
      <c r="U11" s="124">
        <f t="shared" ref="U11:U20" si="5">IFERROR(T11/AC11*100,"-")</f>
        <v>4.2271453187440216</v>
      </c>
      <c r="W11" s="95">
        <v>43950</v>
      </c>
      <c r="X11" s="124">
        <f t="shared" ref="X11:X20" si="6">IFERROR(W11/AC11*100,"-")</f>
        <v>14.648193389481964</v>
      </c>
      <c r="Z11" s="95">
        <v>207213</v>
      </c>
      <c r="AA11" s="124">
        <f t="shared" ref="AA11:AA20" si="7">IFERROR(Z11/AC11*100,"-")</f>
        <v>69.062482293850422</v>
      </c>
      <c r="AC11" s="66">
        <f t="shared" ref="AC11:AC20" si="8">E11+H11+K11+N11+Q11+T11+W11+Z11</f>
        <v>300037</v>
      </c>
      <c r="AD11" s="134">
        <f t="shared" ref="AD11:AD20" si="9">F11+I11+L11+O11+R11+U11+X11+AA11</f>
        <v>100</v>
      </c>
    </row>
    <row r="12" spans="2:30" ht="23" customHeight="1">
      <c r="B12" s="223"/>
      <c r="D12" s="35" t="s">
        <v>65</v>
      </c>
      <c r="E12" s="72">
        <v>930</v>
      </c>
      <c r="F12" s="125">
        <f t="shared" si="0"/>
        <v>0.21806875496809866</v>
      </c>
      <c r="H12" s="72">
        <v>15108</v>
      </c>
      <c r="I12" s="125">
        <f t="shared" si="1"/>
        <v>3.5425620968365963</v>
      </c>
      <c r="K12" s="72">
        <v>8778</v>
      </c>
      <c r="L12" s="125">
        <f t="shared" si="2"/>
        <v>2.0582876678601827</v>
      </c>
      <c r="N12" s="72">
        <v>11960</v>
      </c>
      <c r="O12" s="125">
        <f t="shared" si="3"/>
        <v>2.8044110853961932</v>
      </c>
      <c r="Q12" s="72">
        <v>14086</v>
      </c>
      <c r="R12" s="125">
        <f t="shared" si="4"/>
        <v>3.3029209489039113</v>
      </c>
      <c r="T12" s="72">
        <v>24008</v>
      </c>
      <c r="U12" s="125">
        <f t="shared" si="5"/>
        <v>5.6294566336280782</v>
      </c>
      <c r="W12" s="72">
        <v>79081</v>
      </c>
      <c r="X12" s="125">
        <f t="shared" si="6"/>
        <v>18.543113130787322</v>
      </c>
      <c r="Z12" s="72">
        <v>272520</v>
      </c>
      <c r="AA12" s="125">
        <f t="shared" si="7"/>
        <v>63.90117968161961</v>
      </c>
      <c r="AC12" s="141">
        <f t="shared" si="8"/>
        <v>426471</v>
      </c>
      <c r="AD12" s="142">
        <f t="shared" si="9"/>
        <v>100</v>
      </c>
    </row>
    <row r="13" spans="2:30" ht="23" customHeight="1">
      <c r="B13" s="223"/>
      <c r="D13" s="35" t="s">
        <v>64</v>
      </c>
      <c r="E13" s="72">
        <v>370</v>
      </c>
      <c r="F13" s="125">
        <f t="shared" si="0"/>
        <v>8.3361496000901203E-2</v>
      </c>
      <c r="H13" s="72">
        <v>12882</v>
      </c>
      <c r="I13" s="125">
        <f t="shared" si="1"/>
        <v>2.90233186887462</v>
      </c>
      <c r="K13" s="72">
        <v>8860</v>
      </c>
      <c r="L13" s="125">
        <f t="shared" si="2"/>
        <v>1.9961698772107694</v>
      </c>
      <c r="N13" s="72">
        <v>11129</v>
      </c>
      <c r="O13" s="125">
        <f t="shared" si="3"/>
        <v>2.5073786189027825</v>
      </c>
      <c r="Q13" s="72">
        <v>15991</v>
      </c>
      <c r="R13" s="125">
        <f t="shared" si="4"/>
        <v>3.6027937366227327</v>
      </c>
      <c r="T13" s="72">
        <v>29096</v>
      </c>
      <c r="U13" s="125">
        <f t="shared" si="5"/>
        <v>6.5553678044384363</v>
      </c>
      <c r="W13" s="72">
        <v>107158</v>
      </c>
      <c r="X13" s="125">
        <f t="shared" si="6"/>
        <v>24.142841049904245</v>
      </c>
      <c r="Z13" s="72">
        <v>258364</v>
      </c>
      <c r="AA13" s="125">
        <f t="shared" si="7"/>
        <v>58.209755548045507</v>
      </c>
      <c r="AC13" s="141">
        <f t="shared" si="8"/>
        <v>443850</v>
      </c>
      <c r="AD13" s="142">
        <f t="shared" si="9"/>
        <v>100</v>
      </c>
    </row>
    <row r="14" spans="2:30" ht="23" customHeight="1">
      <c r="B14" s="223"/>
      <c r="D14" s="35" t="s">
        <v>62</v>
      </c>
      <c r="E14" s="72">
        <v>728</v>
      </c>
      <c r="F14" s="125">
        <f t="shared" si="0"/>
        <v>0.27720238820519072</v>
      </c>
      <c r="H14" s="72">
        <v>12824</v>
      </c>
      <c r="I14" s="125">
        <f t="shared" si="1"/>
        <v>4.8830266845375903</v>
      </c>
      <c r="K14" s="72">
        <v>6083</v>
      </c>
      <c r="L14" s="125">
        <f t="shared" si="2"/>
        <v>2.3162391860606797</v>
      </c>
      <c r="N14" s="72">
        <v>6105</v>
      </c>
      <c r="O14" s="125">
        <f t="shared" si="3"/>
        <v>2.324616181308639</v>
      </c>
      <c r="Q14" s="72">
        <v>9505</v>
      </c>
      <c r="R14" s="125">
        <f t="shared" si="4"/>
        <v>3.6192427196295847</v>
      </c>
      <c r="T14" s="72">
        <v>19152</v>
      </c>
      <c r="U14" s="125">
        <f t="shared" si="5"/>
        <v>7.2925551358596321</v>
      </c>
      <c r="W14" s="72">
        <v>79038</v>
      </c>
      <c r="X14" s="125">
        <f t="shared" si="6"/>
        <v>30.095497745826734</v>
      </c>
      <c r="Z14" s="72">
        <v>129189</v>
      </c>
      <c r="AA14" s="125">
        <f t="shared" si="7"/>
        <v>49.191619958571955</v>
      </c>
      <c r="AC14" s="141">
        <f t="shared" si="8"/>
        <v>262624</v>
      </c>
      <c r="AD14" s="142">
        <f t="shared" si="9"/>
        <v>100</v>
      </c>
    </row>
    <row r="15" spans="2:30" ht="23" customHeight="1">
      <c r="B15" s="231"/>
      <c r="D15" s="31" t="s">
        <v>161</v>
      </c>
      <c r="E15" s="60">
        <f>SUM(E11:E14)</f>
        <v>2659</v>
      </c>
      <c r="F15" s="137">
        <f t="shared" si="0"/>
        <v>0.18555711097557401</v>
      </c>
      <c r="H15" s="60">
        <f>SUM(H11:H14)</f>
        <v>52274</v>
      </c>
      <c r="I15" s="137">
        <f t="shared" si="1"/>
        <v>3.6479174197582385</v>
      </c>
      <c r="K15" s="60">
        <f>SUM(K11:K14)</f>
        <v>30254</v>
      </c>
      <c r="L15" s="137">
        <f t="shared" si="2"/>
        <v>2.111261690656268</v>
      </c>
      <c r="N15" s="60">
        <f>SUM(N11:N14)</f>
        <v>37943</v>
      </c>
      <c r="O15" s="137">
        <f t="shared" si="3"/>
        <v>2.6478350739925554</v>
      </c>
      <c r="Q15" s="60">
        <f>SUM(Q11:Q14)</f>
        <v>48400</v>
      </c>
      <c r="R15" s="137">
        <f t="shared" si="4"/>
        <v>3.377572083948019</v>
      </c>
      <c r="T15" s="60">
        <f>SUM(T11:T14)</f>
        <v>84939</v>
      </c>
      <c r="U15" s="137">
        <f t="shared" si="5"/>
        <v>5.9274296536872058</v>
      </c>
      <c r="W15" s="60">
        <f>SUM(W11:W14)</f>
        <v>309227</v>
      </c>
      <c r="X15" s="137">
        <f t="shared" si="6"/>
        <v>21.579266173615579</v>
      </c>
      <c r="Z15" s="60">
        <f>SUM(Z11:Z14)</f>
        <v>867286</v>
      </c>
      <c r="AA15" s="137">
        <f t="shared" si="7"/>
        <v>60.523160793366557</v>
      </c>
      <c r="AC15" s="60">
        <f t="shared" si="8"/>
        <v>1432982</v>
      </c>
      <c r="AD15" s="137">
        <f t="shared" si="9"/>
        <v>100</v>
      </c>
    </row>
    <row r="16" spans="2:30" ht="23" customHeight="1">
      <c r="B16" s="256" t="s">
        <v>121</v>
      </c>
      <c r="D16" s="34" t="s">
        <v>66</v>
      </c>
      <c r="E16" s="95">
        <v>843</v>
      </c>
      <c r="F16" s="124">
        <f t="shared" si="0"/>
        <v>0.4824807408340106</v>
      </c>
      <c r="H16" s="95">
        <v>25283</v>
      </c>
      <c r="I16" s="124">
        <f t="shared" si="1"/>
        <v>14.470415860624305</v>
      </c>
      <c r="K16" s="95">
        <v>10688</v>
      </c>
      <c r="L16" s="124">
        <f t="shared" si="2"/>
        <v>6.1171460949393897</v>
      </c>
      <c r="N16" s="95">
        <v>10937</v>
      </c>
      <c r="O16" s="124">
        <f t="shared" si="3"/>
        <v>6.2596581998832432</v>
      </c>
      <c r="Q16" s="95">
        <v>9997</v>
      </c>
      <c r="R16" s="124">
        <f t="shared" si="4"/>
        <v>5.7216606952759239</v>
      </c>
      <c r="T16" s="95">
        <v>14070</v>
      </c>
      <c r="U16" s="124">
        <f t="shared" si="5"/>
        <v>8.0527924359840206</v>
      </c>
      <c r="W16" s="95">
        <v>33691</v>
      </c>
      <c r="X16" s="124">
        <f t="shared" si="6"/>
        <v>19.282631838005518</v>
      </c>
      <c r="Z16" s="95">
        <v>69213</v>
      </c>
      <c r="AA16" s="124">
        <f t="shared" si="7"/>
        <v>39.613214134453592</v>
      </c>
      <c r="AC16" s="66">
        <f t="shared" si="8"/>
        <v>174722</v>
      </c>
      <c r="AD16" s="134">
        <f t="shared" si="9"/>
        <v>100</v>
      </c>
    </row>
    <row r="17" spans="2:30" ht="23" customHeight="1">
      <c r="B17" s="223"/>
      <c r="D17" s="35" t="s">
        <v>65</v>
      </c>
      <c r="E17" s="72">
        <v>1138</v>
      </c>
      <c r="F17" s="125">
        <f t="shared" si="0"/>
        <v>0.42875442694597243</v>
      </c>
      <c r="H17" s="72">
        <v>37483</v>
      </c>
      <c r="I17" s="125">
        <f t="shared" si="1"/>
        <v>14.122146032702886</v>
      </c>
      <c r="K17" s="72">
        <v>14344</v>
      </c>
      <c r="L17" s="125">
        <f t="shared" si="2"/>
        <v>5.4042649385878985</v>
      </c>
      <c r="N17" s="72">
        <v>15805</v>
      </c>
      <c r="O17" s="125">
        <f t="shared" si="3"/>
        <v>5.9547132846055311</v>
      </c>
      <c r="Q17" s="72">
        <v>16347</v>
      </c>
      <c r="R17" s="125">
        <f t="shared" si="4"/>
        <v>6.1589179413759325</v>
      </c>
      <c r="T17" s="72">
        <v>25739</v>
      </c>
      <c r="U17" s="125">
        <f t="shared" si="5"/>
        <v>9.6974606284379465</v>
      </c>
      <c r="W17" s="72">
        <v>55341</v>
      </c>
      <c r="X17" s="125">
        <f t="shared" si="6"/>
        <v>20.8503503880642</v>
      </c>
      <c r="Z17" s="72">
        <v>99223</v>
      </c>
      <c r="AA17" s="125">
        <f t="shared" si="7"/>
        <v>37.383392359279632</v>
      </c>
      <c r="AC17" s="141">
        <f t="shared" si="8"/>
        <v>265420</v>
      </c>
      <c r="AD17" s="142">
        <f t="shared" si="9"/>
        <v>100</v>
      </c>
    </row>
    <row r="18" spans="2:30" ht="23" customHeight="1">
      <c r="B18" s="223"/>
      <c r="D18" s="35" t="s">
        <v>64</v>
      </c>
      <c r="E18" s="72">
        <v>532</v>
      </c>
      <c r="F18" s="125">
        <f t="shared" si="0"/>
        <v>0.19601341144394091</v>
      </c>
      <c r="H18" s="72">
        <v>28922</v>
      </c>
      <c r="I18" s="125">
        <f t="shared" si="1"/>
        <v>10.656202792822667</v>
      </c>
      <c r="K18" s="72">
        <v>15291</v>
      </c>
      <c r="L18" s="125">
        <f t="shared" si="2"/>
        <v>5.6339117939648498</v>
      </c>
      <c r="N18" s="72">
        <v>15577</v>
      </c>
      <c r="O18" s="125">
        <f t="shared" si="3"/>
        <v>5.7392874249290742</v>
      </c>
      <c r="Q18" s="72">
        <v>17663</v>
      </c>
      <c r="R18" s="125">
        <f t="shared" si="4"/>
        <v>6.5078663276961057</v>
      </c>
      <c r="T18" s="72">
        <v>28130</v>
      </c>
      <c r="U18" s="125">
        <f t="shared" si="5"/>
        <v>10.364393353229431</v>
      </c>
      <c r="W18" s="72">
        <v>59604</v>
      </c>
      <c r="X18" s="125">
        <f t="shared" si="6"/>
        <v>21.960871006963632</v>
      </c>
      <c r="Z18" s="72">
        <v>105691</v>
      </c>
      <c r="AA18" s="125">
        <f t="shared" si="7"/>
        <v>38.941453888950292</v>
      </c>
      <c r="AC18" s="141">
        <f t="shared" si="8"/>
        <v>271410</v>
      </c>
      <c r="AD18" s="142">
        <f t="shared" si="9"/>
        <v>99.999999999999986</v>
      </c>
    </row>
    <row r="19" spans="2:30" ht="23" customHeight="1">
      <c r="B19" s="223"/>
      <c r="D19" s="35" t="s">
        <v>62</v>
      </c>
      <c r="E19" s="72">
        <v>884</v>
      </c>
      <c r="F19" s="125">
        <f t="shared" si="0"/>
        <v>0.51770383124260633</v>
      </c>
      <c r="H19" s="72">
        <v>18589</v>
      </c>
      <c r="I19" s="125">
        <f t="shared" si="1"/>
        <v>10.886421401548427</v>
      </c>
      <c r="K19" s="72">
        <v>9550</v>
      </c>
      <c r="L19" s="125">
        <f t="shared" si="2"/>
        <v>5.592841163310962</v>
      </c>
      <c r="N19" s="72">
        <v>7259</v>
      </c>
      <c r="O19" s="125">
        <f t="shared" si="3"/>
        <v>4.2511449219344781</v>
      </c>
      <c r="Q19" s="72">
        <v>8511</v>
      </c>
      <c r="R19" s="125">
        <f t="shared" si="4"/>
        <v>4.9843634702554551</v>
      </c>
      <c r="T19" s="72">
        <v>16388</v>
      </c>
      <c r="U19" s="125">
        <f t="shared" si="5"/>
        <v>9.5974325638052402</v>
      </c>
      <c r="W19" s="72">
        <v>42057</v>
      </c>
      <c r="X19" s="125">
        <f t="shared" si="6"/>
        <v>24.630169717839699</v>
      </c>
      <c r="Z19" s="72">
        <v>67516</v>
      </c>
      <c r="AA19" s="125">
        <f t="shared" si="7"/>
        <v>39.539922930063135</v>
      </c>
      <c r="AC19" s="141">
        <f t="shared" si="8"/>
        <v>170754</v>
      </c>
      <c r="AD19" s="142">
        <f t="shared" si="9"/>
        <v>100</v>
      </c>
    </row>
    <row r="20" spans="2:30" ht="23" customHeight="1">
      <c r="B20" s="231"/>
      <c r="D20" s="31" t="s">
        <v>161</v>
      </c>
      <c r="E20" s="60">
        <f>SUM(E16:E19)</f>
        <v>3397</v>
      </c>
      <c r="F20" s="137">
        <f t="shared" si="0"/>
        <v>0.38501381606834817</v>
      </c>
      <c r="H20" s="60">
        <f>SUM(H16:H19)</f>
        <v>110277</v>
      </c>
      <c r="I20" s="137">
        <f t="shared" si="1"/>
        <v>12.498724932166391</v>
      </c>
      <c r="K20" s="60">
        <f>SUM(K16:K19)</f>
        <v>49873</v>
      </c>
      <c r="L20" s="137">
        <f t="shared" si="2"/>
        <v>5.6525740502728077</v>
      </c>
      <c r="N20" s="60">
        <f>SUM(N16:N19)</f>
        <v>49578</v>
      </c>
      <c r="O20" s="137">
        <f t="shared" si="3"/>
        <v>5.6191389381915116</v>
      </c>
      <c r="Q20" s="60">
        <f>SUM(Q16:Q19)</f>
        <v>52518</v>
      </c>
      <c r="R20" s="137">
        <f t="shared" si="4"/>
        <v>5.9523566653745981</v>
      </c>
      <c r="T20" s="60">
        <f>SUM(T16:T19)</f>
        <v>84327</v>
      </c>
      <c r="U20" s="137">
        <f t="shared" si="5"/>
        <v>9.5575684626422124</v>
      </c>
      <c r="W20" s="60">
        <f>SUM(W16:W19)</f>
        <v>190693</v>
      </c>
      <c r="X20" s="137">
        <f t="shared" si="6"/>
        <v>21.613023146164707</v>
      </c>
      <c r="Z20" s="60">
        <f>SUM(Z16:Z19)</f>
        <v>341643</v>
      </c>
      <c r="AA20" s="137">
        <f t="shared" si="7"/>
        <v>38.721599989119419</v>
      </c>
      <c r="AC20" s="60">
        <f t="shared" si="8"/>
        <v>882306</v>
      </c>
      <c r="AD20" s="137">
        <f t="shared" si="9"/>
        <v>100</v>
      </c>
    </row>
    <row r="21" spans="2:30" ht="9" customHeight="1"/>
    <row r="22" spans="2:30" ht="23" customHeight="1">
      <c r="B22" s="253" t="s">
        <v>171</v>
      </c>
      <c r="C22" s="254"/>
      <c r="D22" s="255"/>
      <c r="E22" s="143">
        <v>6056</v>
      </c>
      <c r="F22" s="144">
        <f>IFERROR(E22/AC22*100,"-")</f>
        <v>0.26156573177937259</v>
      </c>
      <c r="G22" s="9"/>
      <c r="H22" s="143">
        <v>162551</v>
      </c>
      <c r="I22" s="144">
        <f>IFERROR(H22/AC22*100,"-")</f>
        <v>7.0207680426797872</v>
      </c>
      <c r="J22" s="9"/>
      <c r="K22" s="143">
        <v>80127</v>
      </c>
      <c r="L22" s="144">
        <f>IFERROR(K22/AC22*100,"-")</f>
        <v>3.4607789614078248</v>
      </c>
      <c r="M22" s="9"/>
      <c r="N22" s="143">
        <v>87521</v>
      </c>
      <c r="O22" s="144">
        <f>IFERROR(N22/AC22*100,"-")</f>
        <v>3.7801344800301306</v>
      </c>
      <c r="P22" s="9"/>
      <c r="Q22" s="143">
        <v>100918</v>
      </c>
      <c r="R22" s="144">
        <f>IFERROR(Q22/AC22*100,"-")</f>
        <v>4.3587665983670281</v>
      </c>
      <c r="S22" s="9"/>
      <c r="T22" s="143">
        <v>169266</v>
      </c>
      <c r="U22" s="144">
        <f>IFERROR(T22/AC22*100,"-")</f>
        <v>7.3107967561702907</v>
      </c>
      <c r="V22" s="9"/>
      <c r="W22" s="143">
        <v>499920</v>
      </c>
      <c r="X22" s="144">
        <f>IFERROR(W22/AC22*100,"-")</f>
        <v>21.592130223108313</v>
      </c>
      <c r="Y22" s="9"/>
      <c r="Z22" s="143">
        <v>1208929</v>
      </c>
      <c r="AA22" s="144">
        <f>IFERROR(Z22/AC22*100,"-")</f>
        <v>52.215059206457248</v>
      </c>
      <c r="AB22" s="9"/>
      <c r="AC22" s="143">
        <f>E22+H22+K22+N22+Q22+T22+W22+Z22</f>
        <v>2315288</v>
      </c>
      <c r="AD22" s="144">
        <f>F22+I22+L22+O22+R22+U22+X22+AA22</f>
        <v>100</v>
      </c>
    </row>
    <row r="43" spans="2:2">
      <c r="B43" s="32" t="s">
        <v>172</v>
      </c>
    </row>
  </sheetData>
  <mergeCells count="17">
    <mergeCell ref="B5:AC5"/>
    <mergeCell ref="K8:L8"/>
    <mergeCell ref="AC7:AD8"/>
    <mergeCell ref="B4:AD4"/>
    <mergeCell ref="B11:B15"/>
    <mergeCell ref="B22:D22"/>
    <mergeCell ref="D7:D9"/>
    <mergeCell ref="B7:B9"/>
    <mergeCell ref="T8:U8"/>
    <mergeCell ref="E7:AA7"/>
    <mergeCell ref="E8:F8"/>
    <mergeCell ref="B16:B20"/>
    <mergeCell ref="Q8:R8"/>
    <mergeCell ref="W8:X8"/>
    <mergeCell ref="H8:I8"/>
    <mergeCell ref="Z8:AA8"/>
    <mergeCell ref="N8:O8"/>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6:T7"/>
  <sheetViews>
    <sheetView showGridLines="0" workbookViewId="0"/>
  </sheetViews>
  <sheetFormatPr baseColWidth="10" defaultColWidth="8.7265625" defaultRowHeight="14.5"/>
  <sheetData>
    <row r="6" spans="1:20" ht="21">
      <c r="A6" s="201" t="s">
        <v>200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6:T7"/>
  <sheetViews>
    <sheetView showGridLines="0" workbookViewId="0"/>
  </sheetViews>
  <sheetFormatPr baseColWidth="10" defaultColWidth="8.7265625" defaultRowHeight="14.5"/>
  <sheetData>
    <row r="6" spans="1:20" ht="21">
      <c r="A6" s="201" t="s">
        <v>201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202</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204</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359838</v>
      </c>
      <c r="F10" s="95">
        <v>408</v>
      </c>
      <c r="G10" s="124">
        <v>7.2018258746776392E-2</v>
      </c>
      <c r="H10" s="95">
        <v>200035</v>
      </c>
      <c r="I10" s="124">
        <v>35.309246050027973</v>
      </c>
      <c r="J10" s="95">
        <v>208789</v>
      </c>
      <c r="K10" s="124">
        <v>36.854461336962487</v>
      </c>
      <c r="L10" s="95">
        <v>17380</v>
      </c>
      <c r="M10" s="124">
        <v>3.0678366103406218</v>
      </c>
      <c r="N10" s="95">
        <v>32923</v>
      </c>
      <c r="O10" s="124">
        <v>5.8114145409806843</v>
      </c>
      <c r="P10" s="95">
        <v>3868</v>
      </c>
      <c r="Q10" s="124">
        <v>0.68276133537385064</v>
      </c>
      <c r="R10" s="95">
        <v>103108</v>
      </c>
      <c r="S10" s="124">
        <v>18.200143683486811</v>
      </c>
      <c r="T10" s="95">
        <v>12</v>
      </c>
      <c r="U10" s="124">
        <v>2.1181840807875411E-3</v>
      </c>
      <c r="V10" s="95">
        <v>566523</v>
      </c>
      <c r="W10" s="124">
        <v>99.999999999999986</v>
      </c>
      <c r="Y10" s="145">
        <v>1.5743834725626531</v>
      </c>
    </row>
    <row r="11" spans="1:25">
      <c r="B11" s="111" t="s">
        <v>89</v>
      </c>
      <c r="D11" s="75">
        <v>51969</v>
      </c>
      <c r="F11" s="72">
        <v>5375</v>
      </c>
      <c r="G11" s="125">
        <v>7.7890648774761981</v>
      </c>
      <c r="H11" s="72">
        <v>11821</v>
      </c>
      <c r="I11" s="125">
        <v>17.130146217050441</v>
      </c>
      <c r="J11" s="72">
        <v>6435</v>
      </c>
      <c r="K11" s="125">
        <v>9.3251409277319688</v>
      </c>
      <c r="L11" s="72">
        <v>1851</v>
      </c>
      <c r="M11" s="125">
        <v>2.682336574550408</v>
      </c>
      <c r="N11" s="72">
        <v>4082</v>
      </c>
      <c r="O11" s="125">
        <v>5.9153419218340169</v>
      </c>
      <c r="P11" s="72">
        <v>11183</v>
      </c>
      <c r="Q11" s="125">
        <v>16.205602330198381</v>
      </c>
      <c r="R11" s="72">
        <v>28260</v>
      </c>
      <c r="S11" s="125">
        <v>40.952367151158583</v>
      </c>
      <c r="T11" s="72">
        <v>0</v>
      </c>
      <c r="U11" s="125">
        <v>0</v>
      </c>
      <c r="V11" s="72">
        <v>69007</v>
      </c>
      <c r="W11" s="125">
        <v>100</v>
      </c>
      <c r="Y11" s="146">
        <v>1.327849294771883</v>
      </c>
    </row>
    <row r="12" spans="1:25">
      <c r="B12" s="111" t="s">
        <v>90</v>
      </c>
      <c r="D12" s="75">
        <v>36915</v>
      </c>
      <c r="F12" s="72">
        <v>6420</v>
      </c>
      <c r="G12" s="125">
        <v>11.950411377089461</v>
      </c>
      <c r="H12" s="72">
        <v>11572</v>
      </c>
      <c r="I12" s="125">
        <v>21.54052343546406</v>
      </c>
      <c r="J12" s="72">
        <v>8778</v>
      </c>
      <c r="K12" s="125">
        <v>16.339674621198021</v>
      </c>
      <c r="L12" s="72">
        <v>2256</v>
      </c>
      <c r="M12" s="125">
        <v>4.1993968951267631</v>
      </c>
      <c r="N12" s="72">
        <v>4147</v>
      </c>
      <c r="O12" s="125">
        <v>7.7193700904657314</v>
      </c>
      <c r="P12" s="72">
        <v>5489</v>
      </c>
      <c r="Q12" s="125">
        <v>10.217415583932089</v>
      </c>
      <c r="R12" s="72">
        <v>15028</v>
      </c>
      <c r="S12" s="125">
        <v>27.97364208331782</v>
      </c>
      <c r="T12" s="72">
        <v>32</v>
      </c>
      <c r="U12" s="125">
        <v>5.9565913406053377E-2</v>
      </c>
      <c r="V12" s="72">
        <v>53722</v>
      </c>
      <c r="W12" s="125">
        <v>99.999999999999986</v>
      </c>
      <c r="Y12" s="146">
        <v>1.455289177840986</v>
      </c>
    </row>
    <row r="13" spans="1:25">
      <c r="B13" s="111" t="s">
        <v>91</v>
      </c>
      <c r="D13" s="75">
        <v>35529</v>
      </c>
      <c r="F13" s="72">
        <v>3719</v>
      </c>
      <c r="G13" s="125">
        <v>6.1885348198685417</v>
      </c>
      <c r="H13" s="72">
        <v>20286</v>
      </c>
      <c r="I13" s="125">
        <v>33.756552125800823</v>
      </c>
      <c r="J13" s="72">
        <v>2641</v>
      </c>
      <c r="K13" s="125">
        <v>4.3947083784008658</v>
      </c>
      <c r="L13" s="72">
        <v>1864</v>
      </c>
      <c r="M13" s="125">
        <v>3.101755553706631</v>
      </c>
      <c r="N13" s="72">
        <v>3093</v>
      </c>
      <c r="O13" s="125">
        <v>5.146850819535735</v>
      </c>
      <c r="P13" s="72">
        <v>819</v>
      </c>
      <c r="Q13" s="125">
        <v>1.362842166569598</v>
      </c>
      <c r="R13" s="72">
        <v>27673</v>
      </c>
      <c r="S13" s="125">
        <v>46.048756136117817</v>
      </c>
      <c r="T13" s="72">
        <v>0</v>
      </c>
      <c r="U13" s="125">
        <v>0</v>
      </c>
      <c r="V13" s="72">
        <v>60095</v>
      </c>
      <c r="W13" s="125">
        <v>100</v>
      </c>
      <c r="Y13" s="146">
        <v>1.6914351656393369</v>
      </c>
    </row>
    <row r="14" spans="1:25">
      <c r="B14" s="111" t="s">
        <v>92</v>
      </c>
      <c r="D14" s="75">
        <v>78408</v>
      </c>
      <c r="F14" s="72">
        <v>2336</v>
      </c>
      <c r="G14" s="125">
        <v>2.4540135096805371</v>
      </c>
      <c r="H14" s="72">
        <v>14761</v>
      </c>
      <c r="I14" s="125">
        <v>15.506718072086651</v>
      </c>
      <c r="J14" s="72">
        <v>1447</v>
      </c>
      <c r="K14" s="125">
        <v>1.520101690285846</v>
      </c>
      <c r="L14" s="72">
        <v>5843</v>
      </c>
      <c r="M14" s="125">
        <v>6.1381853326469944</v>
      </c>
      <c r="N14" s="72">
        <v>6372</v>
      </c>
      <c r="O14" s="125">
        <v>6.6939101385635187</v>
      </c>
      <c r="P14" s="72">
        <v>29123</v>
      </c>
      <c r="Q14" s="125">
        <v>30.594278870901661</v>
      </c>
      <c r="R14" s="72">
        <v>34686</v>
      </c>
      <c r="S14" s="125">
        <v>36.438318748621192</v>
      </c>
      <c r="T14" s="72">
        <v>623</v>
      </c>
      <c r="U14" s="125">
        <v>0.65447363721360219</v>
      </c>
      <c r="V14" s="72">
        <v>95191</v>
      </c>
      <c r="W14" s="125">
        <v>99.999999999999986</v>
      </c>
      <c r="Y14" s="146">
        <v>1.214047036016733</v>
      </c>
    </row>
    <row r="15" spans="1:25">
      <c r="B15" s="111" t="s">
        <v>93</v>
      </c>
      <c r="D15" s="75">
        <v>19672</v>
      </c>
      <c r="F15" s="72">
        <v>8392</v>
      </c>
      <c r="G15" s="125">
        <v>26.711652926759399</v>
      </c>
      <c r="H15" s="72">
        <v>4380</v>
      </c>
      <c r="I15" s="125">
        <v>13.94149664194545</v>
      </c>
      <c r="J15" s="72">
        <v>1228</v>
      </c>
      <c r="K15" s="125">
        <v>3.9087118439061652</v>
      </c>
      <c r="L15" s="72">
        <v>2062</v>
      </c>
      <c r="M15" s="125">
        <v>6.5633255880574213</v>
      </c>
      <c r="N15" s="72">
        <v>5185</v>
      </c>
      <c r="O15" s="125">
        <v>16.50380367317058</v>
      </c>
      <c r="P15" s="72">
        <v>643</v>
      </c>
      <c r="Q15" s="125">
        <v>2.0466626348792061</v>
      </c>
      <c r="R15" s="72">
        <v>9527</v>
      </c>
      <c r="S15" s="125">
        <v>30.324346691281789</v>
      </c>
      <c r="T15" s="72">
        <v>0</v>
      </c>
      <c r="U15" s="125">
        <v>0</v>
      </c>
      <c r="V15" s="72">
        <v>31417</v>
      </c>
      <c r="W15" s="125">
        <v>100</v>
      </c>
      <c r="Y15" s="146">
        <v>1.5970414802765349</v>
      </c>
    </row>
    <row r="16" spans="1:25">
      <c r="B16" s="111" t="s">
        <v>94</v>
      </c>
      <c r="D16" s="75">
        <v>129156</v>
      </c>
      <c r="F16" s="72">
        <v>14250</v>
      </c>
      <c r="G16" s="125">
        <v>7.8003120124804992</v>
      </c>
      <c r="H16" s="72">
        <v>36612</v>
      </c>
      <c r="I16" s="125">
        <v>20.0410542737499</v>
      </c>
      <c r="J16" s="72">
        <v>23904</v>
      </c>
      <c r="K16" s="125">
        <v>13.084818129567291</v>
      </c>
      <c r="L16" s="72">
        <v>8088</v>
      </c>
      <c r="M16" s="125">
        <v>4.4272928811889312</v>
      </c>
      <c r="N16" s="72">
        <v>9057</v>
      </c>
      <c r="O16" s="125">
        <v>4.9577140980376058</v>
      </c>
      <c r="P16" s="72">
        <v>46005</v>
      </c>
      <c r="Q16" s="125">
        <v>25.182691518187049</v>
      </c>
      <c r="R16" s="72">
        <v>41361</v>
      </c>
      <c r="S16" s="125">
        <v>22.6406108875934</v>
      </c>
      <c r="T16" s="72">
        <v>3408</v>
      </c>
      <c r="U16" s="125">
        <v>1.8655061991953359</v>
      </c>
      <c r="V16" s="72">
        <v>182685</v>
      </c>
      <c r="W16" s="125">
        <v>100</v>
      </c>
      <c r="Y16" s="146">
        <v>1.4144522902536469</v>
      </c>
    </row>
    <row r="17" spans="2:25">
      <c r="B17" s="111" t="s">
        <v>95</v>
      </c>
      <c r="D17" s="75">
        <v>82708</v>
      </c>
      <c r="F17" s="72">
        <v>18569</v>
      </c>
      <c r="G17" s="125">
        <v>14.99676950411888</v>
      </c>
      <c r="H17" s="72">
        <v>35166</v>
      </c>
      <c r="I17" s="125">
        <v>28.40090453884671</v>
      </c>
      <c r="J17" s="72">
        <v>15341</v>
      </c>
      <c r="K17" s="125">
        <v>12.38975932805686</v>
      </c>
      <c r="L17" s="72">
        <v>4336</v>
      </c>
      <c r="M17" s="125">
        <v>3.5018575351316432</v>
      </c>
      <c r="N17" s="72">
        <v>13037</v>
      </c>
      <c r="O17" s="125">
        <v>10.528993700533031</v>
      </c>
      <c r="P17" s="72">
        <v>12403</v>
      </c>
      <c r="Q17" s="125">
        <v>10.016960103375871</v>
      </c>
      <c r="R17" s="72">
        <v>24949</v>
      </c>
      <c r="S17" s="125">
        <v>20.1494104345017</v>
      </c>
      <c r="T17" s="72">
        <v>19</v>
      </c>
      <c r="U17" s="125">
        <v>1.5344855435309321E-2</v>
      </c>
      <c r="V17" s="72">
        <v>123820</v>
      </c>
      <c r="W17" s="125">
        <v>99.999999999999986</v>
      </c>
      <c r="Y17" s="146">
        <v>1.4970740436233501</v>
      </c>
    </row>
    <row r="18" spans="2:25">
      <c r="B18" s="111" t="s">
        <v>96</v>
      </c>
      <c r="D18" s="75">
        <v>266865</v>
      </c>
      <c r="F18" s="72">
        <v>12</v>
      </c>
      <c r="G18" s="125">
        <v>3.6106731498308999E-3</v>
      </c>
      <c r="H18" s="72">
        <v>46537</v>
      </c>
      <c r="I18" s="125">
        <v>14.00249136447338</v>
      </c>
      <c r="J18" s="72">
        <v>32348</v>
      </c>
      <c r="K18" s="125">
        <v>9.7331712542274964</v>
      </c>
      <c r="L18" s="72">
        <v>14832</v>
      </c>
      <c r="M18" s="125">
        <v>4.4627920131909926</v>
      </c>
      <c r="N18" s="72">
        <v>38490</v>
      </c>
      <c r="O18" s="125">
        <v>11.58123412808261</v>
      </c>
      <c r="P18" s="72">
        <v>23520</v>
      </c>
      <c r="Q18" s="125">
        <v>7.0769193736685638</v>
      </c>
      <c r="R18" s="72">
        <v>176523</v>
      </c>
      <c r="S18" s="125">
        <v>53.113904702299997</v>
      </c>
      <c r="T18" s="72">
        <v>86</v>
      </c>
      <c r="U18" s="125">
        <v>2.5876490907121449E-2</v>
      </c>
      <c r="V18" s="72">
        <v>332348</v>
      </c>
      <c r="W18" s="125">
        <v>100</v>
      </c>
      <c r="Y18" s="146">
        <v>1.2453787495550179</v>
      </c>
    </row>
    <row r="19" spans="2:25">
      <c r="B19" s="111" t="s">
        <v>97</v>
      </c>
      <c r="D19" s="75">
        <v>185958</v>
      </c>
      <c r="F19" s="72">
        <v>1811</v>
      </c>
      <c r="G19" s="125">
        <v>0.64910161612323969</v>
      </c>
      <c r="H19" s="72">
        <v>82446</v>
      </c>
      <c r="I19" s="125">
        <v>29.550431718882731</v>
      </c>
      <c r="J19" s="72">
        <v>7120</v>
      </c>
      <c r="K19" s="125">
        <v>2.551962179347028</v>
      </c>
      <c r="L19" s="72">
        <v>10134</v>
      </c>
      <c r="M19" s="125">
        <v>3.6322450457166822</v>
      </c>
      <c r="N19" s="72">
        <v>12994</v>
      </c>
      <c r="O19" s="125">
        <v>4.6573309773083249</v>
      </c>
      <c r="P19" s="72">
        <v>28586</v>
      </c>
      <c r="Q19" s="125">
        <v>10.245841412754791</v>
      </c>
      <c r="R19" s="72">
        <v>134610</v>
      </c>
      <c r="S19" s="125">
        <v>48.247138899143742</v>
      </c>
      <c r="T19" s="72">
        <v>1300</v>
      </c>
      <c r="U19" s="125">
        <v>0.46594815072347412</v>
      </c>
      <c r="V19" s="72">
        <v>279001</v>
      </c>
      <c r="W19" s="125">
        <v>100</v>
      </c>
      <c r="Y19" s="146">
        <v>1.500344163735897</v>
      </c>
    </row>
    <row r="20" spans="2:25">
      <c r="B20" s="111" t="s">
        <v>98</v>
      </c>
      <c r="D20" s="75">
        <v>37477</v>
      </c>
      <c r="F20" s="72">
        <v>1962</v>
      </c>
      <c r="G20" s="125">
        <v>4.3571920318017279</v>
      </c>
      <c r="H20" s="72">
        <v>6833</v>
      </c>
      <c r="I20" s="125">
        <v>15.174665215749849</v>
      </c>
      <c r="J20" s="72">
        <v>910</v>
      </c>
      <c r="K20" s="125">
        <v>2.0209198516511582</v>
      </c>
      <c r="L20" s="72">
        <v>2553</v>
      </c>
      <c r="M20" s="125">
        <v>5.6696795398520949</v>
      </c>
      <c r="N20" s="72">
        <v>5407</v>
      </c>
      <c r="O20" s="125">
        <v>12.007817184481111</v>
      </c>
      <c r="P20" s="72">
        <v>19644</v>
      </c>
      <c r="Q20" s="125">
        <v>43.62521930311577</v>
      </c>
      <c r="R20" s="72">
        <v>7720</v>
      </c>
      <c r="S20" s="125">
        <v>17.144506873348291</v>
      </c>
      <c r="T20" s="72">
        <v>0</v>
      </c>
      <c r="U20" s="125">
        <v>0</v>
      </c>
      <c r="V20" s="72">
        <v>45029</v>
      </c>
      <c r="W20" s="125">
        <v>100</v>
      </c>
      <c r="Y20" s="146">
        <v>1.201510259625904</v>
      </c>
    </row>
    <row r="21" spans="2:25">
      <c r="B21" s="111" t="s">
        <v>99</v>
      </c>
      <c r="D21" s="75">
        <v>98578</v>
      </c>
      <c r="F21" s="72">
        <v>5961</v>
      </c>
      <c r="G21" s="125">
        <v>3.6377727871893759</v>
      </c>
      <c r="H21" s="72">
        <v>55907</v>
      </c>
      <c r="I21" s="125">
        <v>34.117927061465608</v>
      </c>
      <c r="J21" s="72">
        <v>22116</v>
      </c>
      <c r="K21" s="125">
        <v>13.49655812136894</v>
      </c>
      <c r="L21" s="72">
        <v>7819</v>
      </c>
      <c r="M21" s="125">
        <v>4.7716398964995363</v>
      </c>
      <c r="N21" s="72">
        <v>7443</v>
      </c>
      <c r="O21" s="125">
        <v>4.5421813210955424</v>
      </c>
      <c r="P21" s="72">
        <v>21133</v>
      </c>
      <c r="Q21" s="125">
        <v>12.896670409607969</v>
      </c>
      <c r="R21" s="72">
        <v>43338</v>
      </c>
      <c r="S21" s="125">
        <v>26.447541863984771</v>
      </c>
      <c r="T21" s="72">
        <v>147</v>
      </c>
      <c r="U21" s="125">
        <v>8.9708538788263431E-2</v>
      </c>
      <c r="V21" s="72">
        <v>163864</v>
      </c>
      <c r="W21" s="125">
        <v>100</v>
      </c>
      <c r="Y21" s="146">
        <v>1.6622775872912821</v>
      </c>
    </row>
    <row r="22" spans="2:25">
      <c r="B22" s="111" t="s">
        <v>100</v>
      </c>
      <c r="D22" s="75">
        <v>226581</v>
      </c>
      <c r="F22" s="72">
        <v>7105</v>
      </c>
      <c r="G22" s="125">
        <v>2.1572663897592852</v>
      </c>
      <c r="H22" s="72">
        <v>111269</v>
      </c>
      <c r="I22" s="125">
        <v>33.784218708251359</v>
      </c>
      <c r="J22" s="72">
        <v>66291</v>
      </c>
      <c r="K22" s="125">
        <v>20.12770531224951</v>
      </c>
      <c r="L22" s="72">
        <v>19276</v>
      </c>
      <c r="M22" s="125">
        <v>5.8527047049964782</v>
      </c>
      <c r="N22" s="72">
        <v>25357</v>
      </c>
      <c r="O22" s="125">
        <v>7.6990575432971413</v>
      </c>
      <c r="P22" s="72">
        <v>32679</v>
      </c>
      <c r="Q22" s="125">
        <v>9.9222108868323247</v>
      </c>
      <c r="R22" s="72">
        <v>67278</v>
      </c>
      <c r="S22" s="125">
        <v>20.427384682649571</v>
      </c>
      <c r="T22" s="72">
        <v>97</v>
      </c>
      <c r="U22" s="125">
        <v>2.9451771964342101E-2</v>
      </c>
      <c r="V22" s="72">
        <v>329352</v>
      </c>
      <c r="W22" s="125">
        <v>100</v>
      </c>
      <c r="Y22" s="146">
        <v>1.4535728944615831</v>
      </c>
    </row>
    <row r="23" spans="2:25">
      <c r="B23" s="111" t="s">
        <v>101</v>
      </c>
      <c r="D23" s="75">
        <v>52506</v>
      </c>
      <c r="F23" s="72">
        <v>2999</v>
      </c>
      <c r="G23" s="125">
        <v>4.2974851329082178</v>
      </c>
      <c r="H23" s="72">
        <v>17669</v>
      </c>
      <c r="I23" s="125">
        <v>25.319194669341549</v>
      </c>
      <c r="J23" s="72">
        <v>4083</v>
      </c>
      <c r="K23" s="125">
        <v>5.8508275417353293</v>
      </c>
      <c r="L23" s="72">
        <v>4258</v>
      </c>
      <c r="M23" s="125">
        <v>6.1015977645625847</v>
      </c>
      <c r="N23" s="72">
        <v>5393</v>
      </c>
      <c r="O23" s="125">
        <v>7.7280217811850687</v>
      </c>
      <c r="P23" s="72">
        <v>1593</v>
      </c>
      <c r="Q23" s="125">
        <v>2.2827255140789569</v>
      </c>
      <c r="R23" s="72">
        <v>33784</v>
      </c>
      <c r="S23" s="125">
        <v>48.411549759977071</v>
      </c>
      <c r="T23" s="72">
        <v>6</v>
      </c>
      <c r="U23" s="125">
        <v>8.5978362112201761E-3</v>
      </c>
      <c r="V23" s="72">
        <v>69785</v>
      </c>
      <c r="W23" s="125">
        <v>100</v>
      </c>
      <c r="Y23" s="146">
        <v>1.3290861996724179</v>
      </c>
    </row>
    <row r="24" spans="2:25">
      <c r="B24" s="111" t="s">
        <v>102</v>
      </c>
      <c r="D24" s="75">
        <v>17081</v>
      </c>
      <c r="F24" s="72">
        <v>2520</v>
      </c>
      <c r="G24" s="125">
        <v>10.17688393506179</v>
      </c>
      <c r="H24" s="72">
        <v>4223</v>
      </c>
      <c r="I24" s="125">
        <v>17.054357483240452</v>
      </c>
      <c r="J24" s="72">
        <v>1250</v>
      </c>
      <c r="K24" s="125">
        <v>5.0480575074711247</v>
      </c>
      <c r="L24" s="72">
        <v>855</v>
      </c>
      <c r="M24" s="125">
        <v>3.4528713351102498</v>
      </c>
      <c r="N24" s="72">
        <v>2729</v>
      </c>
      <c r="O24" s="125">
        <v>11.020919150310959</v>
      </c>
      <c r="P24" s="72">
        <v>3037</v>
      </c>
      <c r="Q24" s="125">
        <v>12.264760520151849</v>
      </c>
      <c r="R24" s="72">
        <v>10109</v>
      </c>
      <c r="S24" s="125">
        <v>40.824650674420482</v>
      </c>
      <c r="T24" s="72">
        <v>39</v>
      </c>
      <c r="U24" s="125">
        <v>0.15749939423309911</v>
      </c>
      <c r="V24" s="72">
        <v>24762</v>
      </c>
      <c r="W24" s="125">
        <v>100</v>
      </c>
      <c r="Y24" s="146">
        <v>1.449680932029741</v>
      </c>
    </row>
    <row r="25" spans="2:25">
      <c r="B25" s="111" t="s">
        <v>103</v>
      </c>
      <c r="D25" s="75">
        <v>75089</v>
      </c>
      <c r="F25" s="72">
        <v>1131</v>
      </c>
      <c r="G25" s="125">
        <v>1.03747190753566</v>
      </c>
      <c r="H25" s="72">
        <v>29334</v>
      </c>
      <c r="I25" s="125">
        <v>26.908223638948769</v>
      </c>
      <c r="J25" s="72">
        <v>7283</v>
      </c>
      <c r="K25" s="125">
        <v>6.6807320093565101</v>
      </c>
      <c r="L25" s="72">
        <v>7905</v>
      </c>
      <c r="M25" s="125">
        <v>7.2512956932532218</v>
      </c>
      <c r="N25" s="72">
        <v>13592</v>
      </c>
      <c r="O25" s="125">
        <v>12.46800898958859</v>
      </c>
      <c r="P25" s="72">
        <v>1346</v>
      </c>
      <c r="Q25" s="125">
        <v>1.2346924735128191</v>
      </c>
      <c r="R25" s="72">
        <v>40600</v>
      </c>
      <c r="S25" s="125">
        <v>37.242581296151897</v>
      </c>
      <c r="T25" s="72">
        <v>7824</v>
      </c>
      <c r="U25" s="125">
        <v>7.1769939916525249</v>
      </c>
      <c r="V25" s="72">
        <v>109015</v>
      </c>
      <c r="W25" s="125">
        <v>100</v>
      </c>
      <c r="Y25" s="146">
        <v>1.4518105181850871</v>
      </c>
    </row>
    <row r="26" spans="2:25">
      <c r="B26" s="111" t="s">
        <v>104</v>
      </c>
      <c r="D26" s="75">
        <v>9749</v>
      </c>
      <c r="F26" s="72">
        <v>1099</v>
      </c>
      <c r="G26" s="125">
        <v>7.5621000481662426</v>
      </c>
      <c r="H26" s="72">
        <v>4354</v>
      </c>
      <c r="I26" s="125">
        <v>29.959402738594921</v>
      </c>
      <c r="J26" s="72">
        <v>3522</v>
      </c>
      <c r="K26" s="125">
        <v>24.234500791302551</v>
      </c>
      <c r="L26" s="72">
        <v>1178</v>
      </c>
      <c r="M26" s="125">
        <v>8.1056904974884745</v>
      </c>
      <c r="N26" s="72">
        <v>2173</v>
      </c>
      <c r="O26" s="125">
        <v>14.95217780224317</v>
      </c>
      <c r="P26" s="72">
        <v>978</v>
      </c>
      <c r="Q26" s="125">
        <v>6.7295121447739623</v>
      </c>
      <c r="R26" s="72">
        <v>1229</v>
      </c>
      <c r="S26" s="125">
        <v>8.4566159774306744</v>
      </c>
      <c r="T26" s="72">
        <v>0</v>
      </c>
      <c r="U26" s="125">
        <v>0</v>
      </c>
      <c r="V26" s="72">
        <v>14533</v>
      </c>
      <c r="W26" s="125">
        <v>99.999999999999986</v>
      </c>
      <c r="Y26" s="146">
        <v>1.490716996615038</v>
      </c>
    </row>
    <row r="27" spans="2:25">
      <c r="B27" s="111" t="s">
        <v>105</v>
      </c>
      <c r="D27" s="75">
        <v>1672</v>
      </c>
      <c r="F27" s="72">
        <v>2</v>
      </c>
      <c r="G27" s="125">
        <v>0.111731843575419</v>
      </c>
      <c r="H27" s="72">
        <v>154</v>
      </c>
      <c r="I27" s="125">
        <v>8.6033519553072626</v>
      </c>
      <c r="J27" s="72">
        <v>638</v>
      </c>
      <c r="K27" s="125">
        <v>35.642458100558663</v>
      </c>
      <c r="L27" s="72">
        <v>30</v>
      </c>
      <c r="M27" s="125">
        <v>1.6759776536312849</v>
      </c>
      <c r="N27" s="72">
        <v>73</v>
      </c>
      <c r="O27" s="125">
        <v>4.0782122905027931</v>
      </c>
      <c r="P27" s="72">
        <v>0</v>
      </c>
      <c r="Q27" s="125">
        <v>0</v>
      </c>
      <c r="R27" s="72">
        <v>893</v>
      </c>
      <c r="S27" s="125">
        <v>49.88826815642458</v>
      </c>
      <c r="T27" s="72">
        <v>0</v>
      </c>
      <c r="U27" s="125">
        <v>0</v>
      </c>
      <c r="V27" s="72">
        <v>1790</v>
      </c>
      <c r="W27" s="125">
        <v>100</v>
      </c>
      <c r="Y27" s="146">
        <v>1.0705741626794261</v>
      </c>
    </row>
    <row r="28" spans="2:25">
      <c r="B28" s="115" t="s">
        <v>106</v>
      </c>
      <c r="D28" s="90">
        <v>2435</v>
      </c>
      <c r="F28" s="87">
        <v>779</v>
      </c>
      <c r="G28" s="126">
        <v>20.641229464758879</v>
      </c>
      <c r="H28" s="87">
        <v>793</v>
      </c>
      <c r="I28" s="126">
        <v>21.012188659247482</v>
      </c>
      <c r="J28" s="87">
        <v>860</v>
      </c>
      <c r="K28" s="126">
        <v>22.787493375728669</v>
      </c>
      <c r="L28" s="87">
        <v>45</v>
      </c>
      <c r="M28" s="126">
        <v>1.192368839427663</v>
      </c>
      <c r="N28" s="87">
        <v>124</v>
      </c>
      <c r="O28" s="126">
        <v>3.2856385797562271</v>
      </c>
      <c r="P28" s="87">
        <v>5</v>
      </c>
      <c r="Q28" s="126">
        <v>0.13248542660307369</v>
      </c>
      <c r="R28" s="87">
        <v>1168</v>
      </c>
      <c r="S28" s="126">
        <v>30.948595654478009</v>
      </c>
      <c r="T28" s="87">
        <v>0</v>
      </c>
      <c r="U28" s="126">
        <v>0</v>
      </c>
      <c r="V28" s="87">
        <v>3774</v>
      </c>
      <c r="W28" s="126">
        <v>99.999999999999972</v>
      </c>
      <c r="Y28" s="147">
        <v>1.5498973305954831</v>
      </c>
    </row>
    <row r="29" spans="2:25" ht="8" customHeight="1"/>
    <row r="30" spans="2:25">
      <c r="B30" s="119" t="s">
        <v>49</v>
      </c>
      <c r="D30" s="63">
        <v>1768186</v>
      </c>
      <c r="F30" s="60">
        <v>84850</v>
      </c>
      <c r="G30" s="137">
        <v>3.3200128496431329</v>
      </c>
      <c r="H30" s="60">
        <v>694152</v>
      </c>
      <c r="I30" s="137">
        <v>27.160796223989159</v>
      </c>
      <c r="J30" s="60">
        <v>414984</v>
      </c>
      <c r="K30" s="137">
        <v>16.237503976385451</v>
      </c>
      <c r="L30" s="60">
        <v>112565</v>
      </c>
      <c r="M30" s="137">
        <v>4.4044460391288069</v>
      </c>
      <c r="N30" s="60">
        <v>191671</v>
      </c>
      <c r="O30" s="137">
        <v>7.4997075180194326</v>
      </c>
      <c r="P30" s="60">
        <v>242054</v>
      </c>
      <c r="Q30" s="137">
        <v>9.4710947590750614</v>
      </c>
      <c r="R30" s="60">
        <v>801844</v>
      </c>
      <c r="S30" s="137">
        <v>31.374571401405401</v>
      </c>
      <c r="T30" s="60">
        <v>13593</v>
      </c>
      <c r="U30" s="137">
        <v>0.5318672323535546</v>
      </c>
      <c r="V30" s="60">
        <v>2555713</v>
      </c>
      <c r="W30" s="137">
        <v>99.999999999999986</v>
      </c>
      <c r="Y30" s="148">
        <v>1.4453869672082009</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6:T7"/>
  <sheetViews>
    <sheetView showGridLines="0" workbookViewId="0"/>
  </sheetViews>
  <sheetFormatPr baseColWidth="10" defaultColWidth="8.7265625" defaultRowHeight="14.5"/>
  <sheetData>
    <row r="6" spans="1:20" ht="21">
      <c r="A6" s="201" t="s">
        <v>211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212</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213</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89264</v>
      </c>
      <c r="F10" s="95">
        <v>1</v>
      </c>
      <c r="G10" s="124">
        <v>7.5948021174308301E-4</v>
      </c>
      <c r="H10" s="95">
        <v>37918</v>
      </c>
      <c r="I10" s="124">
        <v>28.797970668874221</v>
      </c>
      <c r="J10" s="95">
        <v>39728</v>
      </c>
      <c r="K10" s="124">
        <v>30.172629852129202</v>
      </c>
      <c r="L10" s="95">
        <v>6877</v>
      </c>
      <c r="M10" s="124">
        <v>5.2229454161571818</v>
      </c>
      <c r="N10" s="95">
        <v>16151</v>
      </c>
      <c r="O10" s="124">
        <v>12.266364899862531</v>
      </c>
      <c r="P10" s="95">
        <v>1965</v>
      </c>
      <c r="Q10" s="124">
        <v>1.492378616075158</v>
      </c>
      <c r="R10" s="95">
        <v>29020</v>
      </c>
      <c r="S10" s="124">
        <v>22.04011574478427</v>
      </c>
      <c r="T10" s="95">
        <v>9</v>
      </c>
      <c r="U10" s="124">
        <v>6.8353219056877471E-3</v>
      </c>
      <c r="V10" s="95">
        <v>131669</v>
      </c>
      <c r="W10" s="124">
        <v>100</v>
      </c>
      <c r="Y10" s="145">
        <v>1.475051532532712</v>
      </c>
    </row>
    <row r="11" spans="1:25">
      <c r="B11" s="111" t="s">
        <v>89</v>
      </c>
      <c r="D11" s="75">
        <v>15051</v>
      </c>
      <c r="F11" s="72">
        <v>2621</v>
      </c>
      <c r="G11" s="125">
        <v>13.18078953985416</v>
      </c>
      <c r="H11" s="72">
        <v>2190</v>
      </c>
      <c r="I11" s="125">
        <v>11.01332662811164</v>
      </c>
      <c r="J11" s="72">
        <v>729</v>
      </c>
      <c r="K11" s="125">
        <v>3.6660799597686702</v>
      </c>
      <c r="L11" s="72">
        <v>542</v>
      </c>
      <c r="M11" s="125">
        <v>2.7256726175509178</v>
      </c>
      <c r="N11" s="72">
        <v>2854</v>
      </c>
      <c r="O11" s="125">
        <v>14.352527030424939</v>
      </c>
      <c r="P11" s="72">
        <v>4974</v>
      </c>
      <c r="Q11" s="125">
        <v>25.01382951973849</v>
      </c>
      <c r="R11" s="72">
        <v>5975</v>
      </c>
      <c r="S11" s="125">
        <v>30.04777470455117</v>
      </c>
      <c r="T11" s="72">
        <v>0</v>
      </c>
      <c r="U11" s="125">
        <v>0</v>
      </c>
      <c r="V11" s="72">
        <v>19885</v>
      </c>
      <c r="W11" s="125">
        <v>100</v>
      </c>
      <c r="Y11" s="146">
        <v>1.3211746727792171</v>
      </c>
    </row>
    <row r="12" spans="1:25">
      <c r="B12" s="111" t="s">
        <v>90</v>
      </c>
      <c r="D12" s="75">
        <v>7616</v>
      </c>
      <c r="F12" s="72">
        <v>1833</v>
      </c>
      <c r="G12" s="125">
        <v>17.30387992070235</v>
      </c>
      <c r="H12" s="72">
        <v>1067</v>
      </c>
      <c r="I12" s="125">
        <v>10.072689511941849</v>
      </c>
      <c r="J12" s="72">
        <v>867</v>
      </c>
      <c r="K12" s="125">
        <v>8.1846502407250075</v>
      </c>
      <c r="L12" s="72">
        <v>539</v>
      </c>
      <c r="M12" s="125">
        <v>5.0882658359293877</v>
      </c>
      <c r="N12" s="72">
        <v>1841</v>
      </c>
      <c r="O12" s="125">
        <v>17.379401491551029</v>
      </c>
      <c r="P12" s="72">
        <v>1625</v>
      </c>
      <c r="Q12" s="125">
        <v>15.34031907863683</v>
      </c>
      <c r="R12" s="72">
        <v>2808</v>
      </c>
      <c r="S12" s="125">
        <v>26.508071367884451</v>
      </c>
      <c r="T12" s="72">
        <v>13</v>
      </c>
      <c r="U12" s="125">
        <v>0.12272255262909471</v>
      </c>
      <c r="V12" s="72">
        <v>10593</v>
      </c>
      <c r="W12" s="125">
        <v>100</v>
      </c>
      <c r="Y12" s="146">
        <v>1.3908876050420169</v>
      </c>
    </row>
    <row r="13" spans="1:25">
      <c r="B13" s="111" t="s">
        <v>91</v>
      </c>
      <c r="D13" s="75">
        <v>8394</v>
      </c>
      <c r="F13" s="72">
        <v>460</v>
      </c>
      <c r="G13" s="125">
        <v>3.6670918367346941</v>
      </c>
      <c r="H13" s="72">
        <v>3152</v>
      </c>
      <c r="I13" s="125">
        <v>25.127551020408159</v>
      </c>
      <c r="J13" s="72">
        <v>718</v>
      </c>
      <c r="K13" s="125">
        <v>5.7238520408163271</v>
      </c>
      <c r="L13" s="72">
        <v>648</v>
      </c>
      <c r="M13" s="125">
        <v>5.1658163265306127</v>
      </c>
      <c r="N13" s="72">
        <v>2231</v>
      </c>
      <c r="O13" s="125">
        <v>17.785395408163261</v>
      </c>
      <c r="P13" s="72">
        <v>413</v>
      </c>
      <c r="Q13" s="125">
        <v>3.292410714285714</v>
      </c>
      <c r="R13" s="72">
        <v>4922</v>
      </c>
      <c r="S13" s="125">
        <v>39.23788265306122</v>
      </c>
      <c r="T13" s="72">
        <v>0</v>
      </c>
      <c r="U13" s="125">
        <v>0</v>
      </c>
      <c r="V13" s="72">
        <v>12544</v>
      </c>
      <c r="W13" s="125">
        <v>100</v>
      </c>
      <c r="Y13" s="146">
        <v>1.4944007624493689</v>
      </c>
    </row>
    <row r="14" spans="1:25">
      <c r="B14" s="111" t="s">
        <v>92</v>
      </c>
      <c r="D14" s="75">
        <v>26730</v>
      </c>
      <c r="F14" s="72">
        <v>788</v>
      </c>
      <c r="G14" s="125">
        <v>2.4288752581450539</v>
      </c>
      <c r="H14" s="72">
        <v>3889</v>
      </c>
      <c r="I14" s="125">
        <v>11.987177511327561</v>
      </c>
      <c r="J14" s="72">
        <v>555</v>
      </c>
      <c r="K14" s="125">
        <v>1.710692599328052</v>
      </c>
      <c r="L14" s="72">
        <v>1890</v>
      </c>
      <c r="M14" s="125">
        <v>5.8256018247387731</v>
      </c>
      <c r="N14" s="72">
        <v>3959</v>
      </c>
      <c r="O14" s="125">
        <v>12.20294054187344</v>
      </c>
      <c r="P14" s="72">
        <v>8863</v>
      </c>
      <c r="Q14" s="125">
        <v>27.318681996116268</v>
      </c>
      <c r="R14" s="72">
        <v>12104</v>
      </c>
      <c r="S14" s="125">
        <v>37.308510310390531</v>
      </c>
      <c r="T14" s="72">
        <v>395</v>
      </c>
      <c r="U14" s="125">
        <v>1.217519958080326</v>
      </c>
      <c r="V14" s="72">
        <v>32443</v>
      </c>
      <c r="W14" s="125">
        <v>100</v>
      </c>
      <c r="Y14" s="146">
        <v>1.2137298915076691</v>
      </c>
    </row>
    <row r="15" spans="1:25">
      <c r="B15" s="111" t="s">
        <v>93</v>
      </c>
      <c r="D15" s="75">
        <v>5169</v>
      </c>
      <c r="F15" s="72">
        <v>2648</v>
      </c>
      <c r="G15" s="125">
        <v>30.24557395773844</v>
      </c>
      <c r="H15" s="72">
        <v>719</v>
      </c>
      <c r="I15" s="125">
        <v>8.2124500285551107</v>
      </c>
      <c r="J15" s="72">
        <v>346</v>
      </c>
      <c r="K15" s="125">
        <v>3.9520274129069102</v>
      </c>
      <c r="L15" s="72">
        <v>673</v>
      </c>
      <c r="M15" s="125">
        <v>7.6870359794403198</v>
      </c>
      <c r="N15" s="72">
        <v>1983</v>
      </c>
      <c r="O15" s="125">
        <v>22.649914334665901</v>
      </c>
      <c r="P15" s="72">
        <v>261</v>
      </c>
      <c r="Q15" s="125">
        <v>2.9811536264991441</v>
      </c>
      <c r="R15" s="72">
        <v>2125</v>
      </c>
      <c r="S15" s="125">
        <v>24.27184466019418</v>
      </c>
      <c r="T15" s="72">
        <v>0</v>
      </c>
      <c r="U15" s="125">
        <v>0</v>
      </c>
      <c r="V15" s="72">
        <v>8755</v>
      </c>
      <c r="W15" s="125">
        <v>100</v>
      </c>
      <c r="Y15" s="146">
        <v>1.69375120913136</v>
      </c>
    </row>
    <row r="16" spans="1:25">
      <c r="B16" s="111" t="s">
        <v>94</v>
      </c>
      <c r="D16" s="75">
        <v>34512</v>
      </c>
      <c r="F16" s="72">
        <v>5948</v>
      </c>
      <c r="G16" s="125">
        <v>12.368990184661451</v>
      </c>
      <c r="H16" s="72">
        <v>4934</v>
      </c>
      <c r="I16" s="125">
        <v>10.260356013974381</v>
      </c>
      <c r="J16" s="72">
        <v>3261</v>
      </c>
      <c r="K16" s="125">
        <v>6.7813175844285478</v>
      </c>
      <c r="L16" s="72">
        <v>2109</v>
      </c>
      <c r="M16" s="125">
        <v>4.3857095325237063</v>
      </c>
      <c r="N16" s="72">
        <v>5555</v>
      </c>
      <c r="O16" s="125">
        <v>11.551738479454331</v>
      </c>
      <c r="P16" s="72">
        <v>15851</v>
      </c>
      <c r="Q16" s="125">
        <v>32.962485443353849</v>
      </c>
      <c r="R16" s="72">
        <v>9768</v>
      </c>
      <c r="S16" s="125">
        <v>20.3127599401098</v>
      </c>
      <c r="T16" s="72">
        <v>662</v>
      </c>
      <c r="U16" s="125">
        <v>1.3766428214939279</v>
      </c>
      <c r="V16" s="72">
        <v>48088</v>
      </c>
      <c r="W16" s="125">
        <v>100</v>
      </c>
      <c r="Y16" s="146">
        <v>1.393370421882244</v>
      </c>
    </row>
    <row r="17" spans="2:25">
      <c r="B17" s="111" t="s">
        <v>95</v>
      </c>
      <c r="D17" s="75">
        <v>25106</v>
      </c>
      <c r="F17" s="72">
        <v>5768</v>
      </c>
      <c r="G17" s="125">
        <v>15.266124976841439</v>
      </c>
      <c r="H17" s="72">
        <v>6083</v>
      </c>
      <c r="I17" s="125">
        <v>16.0998332583437</v>
      </c>
      <c r="J17" s="72">
        <v>2944</v>
      </c>
      <c r="K17" s="125">
        <v>7.7918640658497216</v>
      </c>
      <c r="L17" s="72">
        <v>1485</v>
      </c>
      <c r="M17" s="125">
        <v>3.930339041367811</v>
      </c>
      <c r="N17" s="72">
        <v>7870</v>
      </c>
      <c r="O17" s="125">
        <v>20.829473572770819</v>
      </c>
      <c r="P17" s="72">
        <v>4256</v>
      </c>
      <c r="Q17" s="125">
        <v>11.26432522563057</v>
      </c>
      <c r="R17" s="72">
        <v>9364</v>
      </c>
      <c r="S17" s="125">
        <v>24.78363285075298</v>
      </c>
      <c r="T17" s="72">
        <v>13</v>
      </c>
      <c r="U17" s="125">
        <v>3.4407008442950533E-2</v>
      </c>
      <c r="V17" s="72">
        <v>37783</v>
      </c>
      <c r="W17" s="125">
        <v>100</v>
      </c>
      <c r="Y17" s="146">
        <v>1.504939058392416</v>
      </c>
    </row>
    <row r="18" spans="2:25">
      <c r="B18" s="111" t="s">
        <v>96</v>
      </c>
      <c r="D18" s="75">
        <v>47815</v>
      </c>
      <c r="F18" s="72">
        <v>8</v>
      </c>
      <c r="G18" s="125">
        <v>1.33607228151043E-2</v>
      </c>
      <c r="H18" s="72">
        <v>4871</v>
      </c>
      <c r="I18" s="125">
        <v>8.1350101040466285</v>
      </c>
      <c r="J18" s="72">
        <v>5952</v>
      </c>
      <c r="K18" s="125">
        <v>9.9403777744375983</v>
      </c>
      <c r="L18" s="72">
        <v>3787</v>
      </c>
      <c r="M18" s="125">
        <v>6.3246321625999968</v>
      </c>
      <c r="N18" s="72">
        <v>14208</v>
      </c>
      <c r="O18" s="125">
        <v>23.728643719625229</v>
      </c>
      <c r="P18" s="72">
        <v>7154</v>
      </c>
      <c r="Q18" s="125">
        <v>11.94782637740702</v>
      </c>
      <c r="R18" s="72">
        <v>23835</v>
      </c>
      <c r="S18" s="125">
        <v>39.80660353725137</v>
      </c>
      <c r="T18" s="72">
        <v>62</v>
      </c>
      <c r="U18" s="125">
        <v>0.1035456018170583</v>
      </c>
      <c r="V18" s="72">
        <v>59877</v>
      </c>
      <c r="W18" s="125">
        <v>100</v>
      </c>
      <c r="Y18" s="146">
        <v>1.2522639339119519</v>
      </c>
    </row>
    <row r="19" spans="2:25">
      <c r="B19" s="111" t="s">
        <v>97</v>
      </c>
      <c r="D19" s="75">
        <v>49723</v>
      </c>
      <c r="F19" s="72">
        <v>25</v>
      </c>
      <c r="G19" s="125">
        <v>3.3447053314602987E-2</v>
      </c>
      <c r="H19" s="72">
        <v>20850</v>
      </c>
      <c r="I19" s="125">
        <v>27.89484246437889</v>
      </c>
      <c r="J19" s="72">
        <v>1229</v>
      </c>
      <c r="K19" s="125">
        <v>1.644257140945883</v>
      </c>
      <c r="L19" s="72">
        <v>3308</v>
      </c>
      <c r="M19" s="125">
        <v>4.4257140945882671</v>
      </c>
      <c r="N19" s="72">
        <v>5939</v>
      </c>
      <c r="O19" s="125">
        <v>7.9456819854170844</v>
      </c>
      <c r="P19" s="72">
        <v>8418</v>
      </c>
      <c r="Q19" s="125">
        <v>11.262291792093119</v>
      </c>
      <c r="R19" s="72">
        <v>34548</v>
      </c>
      <c r="S19" s="125">
        <v>46.221151916516163</v>
      </c>
      <c r="T19" s="72">
        <v>428</v>
      </c>
      <c r="U19" s="125">
        <v>0.57261355274600312</v>
      </c>
      <c r="V19" s="72">
        <v>74745</v>
      </c>
      <c r="W19" s="125">
        <v>100</v>
      </c>
      <c r="Y19" s="146">
        <v>1.5032278824688781</v>
      </c>
    </row>
    <row r="20" spans="2:25">
      <c r="B20" s="111" t="s">
        <v>98</v>
      </c>
      <c r="D20" s="75">
        <v>12224</v>
      </c>
      <c r="F20" s="72">
        <v>460</v>
      </c>
      <c r="G20" s="125">
        <v>3.319861431870669</v>
      </c>
      <c r="H20" s="72">
        <v>984</v>
      </c>
      <c r="I20" s="125">
        <v>7.1016166281755204</v>
      </c>
      <c r="J20" s="72">
        <v>177</v>
      </c>
      <c r="K20" s="125">
        <v>1.27742494226328</v>
      </c>
      <c r="L20" s="72">
        <v>799</v>
      </c>
      <c r="M20" s="125">
        <v>5.7664549653579682</v>
      </c>
      <c r="N20" s="72">
        <v>3526</v>
      </c>
      <c r="O20" s="125">
        <v>25.447459584295611</v>
      </c>
      <c r="P20" s="72">
        <v>5842</v>
      </c>
      <c r="Q20" s="125">
        <v>42.162240184757508</v>
      </c>
      <c r="R20" s="72">
        <v>2068</v>
      </c>
      <c r="S20" s="125">
        <v>14.924942263279441</v>
      </c>
      <c r="T20" s="72">
        <v>0</v>
      </c>
      <c r="U20" s="125">
        <v>0</v>
      </c>
      <c r="V20" s="72">
        <v>13856</v>
      </c>
      <c r="W20" s="125">
        <v>100</v>
      </c>
      <c r="Y20" s="146">
        <v>1.1335078534031411</v>
      </c>
    </row>
    <row r="21" spans="2:25">
      <c r="B21" s="111" t="s">
        <v>99</v>
      </c>
      <c r="D21" s="75">
        <v>27633</v>
      </c>
      <c r="F21" s="72">
        <v>1396</v>
      </c>
      <c r="G21" s="125">
        <v>3.215626655610071</v>
      </c>
      <c r="H21" s="72">
        <v>13202</v>
      </c>
      <c r="I21" s="125">
        <v>30.410245778914149</v>
      </c>
      <c r="J21" s="72">
        <v>7385</v>
      </c>
      <c r="K21" s="125">
        <v>17.011033561375619</v>
      </c>
      <c r="L21" s="72">
        <v>1655</v>
      </c>
      <c r="M21" s="125">
        <v>3.8122221454403058</v>
      </c>
      <c r="N21" s="72">
        <v>3789</v>
      </c>
      <c r="O21" s="125">
        <v>8.7278004284430928</v>
      </c>
      <c r="P21" s="72">
        <v>6828</v>
      </c>
      <c r="Q21" s="125">
        <v>15.72800773961716</v>
      </c>
      <c r="R21" s="72">
        <v>9068</v>
      </c>
      <c r="S21" s="125">
        <v>20.887752516527311</v>
      </c>
      <c r="T21" s="72">
        <v>90</v>
      </c>
      <c r="U21" s="125">
        <v>0.2073111740722825</v>
      </c>
      <c r="V21" s="72">
        <v>43413</v>
      </c>
      <c r="W21" s="125">
        <v>100</v>
      </c>
      <c r="Y21" s="146">
        <v>1.571056345673651</v>
      </c>
    </row>
    <row r="22" spans="2:25">
      <c r="B22" s="111" t="s">
        <v>100</v>
      </c>
      <c r="D22" s="75">
        <v>72678</v>
      </c>
      <c r="F22" s="72">
        <v>2887</v>
      </c>
      <c r="G22" s="125">
        <v>2.7056155345629032</v>
      </c>
      <c r="H22" s="72">
        <v>26191</v>
      </c>
      <c r="I22" s="125">
        <v>24.545471584945268</v>
      </c>
      <c r="J22" s="72">
        <v>18995</v>
      </c>
      <c r="K22" s="125">
        <v>17.801581946318791</v>
      </c>
      <c r="L22" s="72">
        <v>7719</v>
      </c>
      <c r="M22" s="125">
        <v>7.2340305892937469</v>
      </c>
      <c r="N22" s="72">
        <v>16334</v>
      </c>
      <c r="O22" s="125">
        <v>15.30776728145149</v>
      </c>
      <c r="P22" s="72">
        <v>14821</v>
      </c>
      <c r="Q22" s="125">
        <v>13.88982606087869</v>
      </c>
      <c r="R22" s="72">
        <v>19689</v>
      </c>
      <c r="S22" s="125">
        <v>18.451979307242471</v>
      </c>
      <c r="T22" s="72">
        <v>68</v>
      </c>
      <c r="U22" s="125">
        <v>6.372769530664267E-2</v>
      </c>
      <c r="V22" s="72">
        <v>106704</v>
      </c>
      <c r="W22" s="125">
        <v>100</v>
      </c>
      <c r="Y22" s="146">
        <v>1.468174688351358</v>
      </c>
    </row>
    <row r="23" spans="2:25">
      <c r="B23" s="111" t="s">
        <v>101</v>
      </c>
      <c r="D23" s="75">
        <v>14658</v>
      </c>
      <c r="F23" s="72">
        <v>1058</v>
      </c>
      <c r="G23" s="125">
        <v>5.7534395562564571</v>
      </c>
      <c r="H23" s="72">
        <v>3135</v>
      </c>
      <c r="I23" s="125">
        <v>17.048235358094509</v>
      </c>
      <c r="J23" s="72">
        <v>607</v>
      </c>
      <c r="K23" s="125">
        <v>3.3008863994779492</v>
      </c>
      <c r="L23" s="72">
        <v>1546</v>
      </c>
      <c r="M23" s="125">
        <v>8.4071999564957309</v>
      </c>
      <c r="N23" s="72">
        <v>2826</v>
      </c>
      <c r="O23" s="125">
        <v>15.36788297351678</v>
      </c>
      <c r="P23" s="72">
        <v>911</v>
      </c>
      <c r="Q23" s="125">
        <v>4.9540486160204473</v>
      </c>
      <c r="R23" s="72">
        <v>8304</v>
      </c>
      <c r="S23" s="125">
        <v>45.157431072924027</v>
      </c>
      <c r="T23" s="72">
        <v>2</v>
      </c>
      <c r="U23" s="125">
        <v>1.087606721409538E-2</v>
      </c>
      <c r="V23" s="72">
        <v>18389</v>
      </c>
      <c r="W23" s="125">
        <v>100</v>
      </c>
      <c r="Y23" s="146">
        <v>1.254536771728749</v>
      </c>
    </row>
    <row r="24" spans="2:25">
      <c r="B24" s="111" t="s">
        <v>102</v>
      </c>
      <c r="D24" s="75">
        <v>3060</v>
      </c>
      <c r="F24" s="72">
        <v>324</v>
      </c>
      <c r="G24" s="125">
        <v>8.1942336874051591</v>
      </c>
      <c r="H24" s="72">
        <v>340</v>
      </c>
      <c r="I24" s="125">
        <v>8.5988872028325751</v>
      </c>
      <c r="J24" s="72">
        <v>176</v>
      </c>
      <c r="K24" s="125">
        <v>4.4511886697015681</v>
      </c>
      <c r="L24" s="72">
        <v>204</v>
      </c>
      <c r="M24" s="125">
        <v>5.1593323216995444</v>
      </c>
      <c r="N24" s="72">
        <v>971</v>
      </c>
      <c r="O24" s="125">
        <v>24.557410217501261</v>
      </c>
      <c r="P24" s="72">
        <v>709</v>
      </c>
      <c r="Q24" s="125">
        <v>17.931208902377339</v>
      </c>
      <c r="R24" s="72">
        <v>1218</v>
      </c>
      <c r="S24" s="125">
        <v>30.80424886191199</v>
      </c>
      <c r="T24" s="72">
        <v>12</v>
      </c>
      <c r="U24" s="125">
        <v>0.30349013657056151</v>
      </c>
      <c r="V24" s="72">
        <v>3954</v>
      </c>
      <c r="W24" s="125">
        <v>100</v>
      </c>
      <c r="Y24" s="146">
        <v>1.2921568627450979</v>
      </c>
    </row>
    <row r="25" spans="2:25">
      <c r="B25" s="111" t="s">
        <v>103</v>
      </c>
      <c r="D25" s="75">
        <v>17104</v>
      </c>
      <c r="F25" s="72">
        <v>253</v>
      </c>
      <c r="G25" s="125">
        <v>1.008088616169263</v>
      </c>
      <c r="H25" s="72">
        <v>5592</v>
      </c>
      <c r="I25" s="125">
        <v>22.281547595330121</v>
      </c>
      <c r="J25" s="72">
        <v>1439</v>
      </c>
      <c r="K25" s="125">
        <v>5.7337530382117388</v>
      </c>
      <c r="L25" s="72">
        <v>1985</v>
      </c>
      <c r="M25" s="125">
        <v>7.9093118699446148</v>
      </c>
      <c r="N25" s="72">
        <v>5912</v>
      </c>
      <c r="O25" s="125">
        <v>23.55660039048492</v>
      </c>
      <c r="P25" s="72">
        <v>622</v>
      </c>
      <c r="Q25" s="125">
        <v>2.478383870582141</v>
      </c>
      <c r="R25" s="72">
        <v>7215</v>
      </c>
      <c r="S25" s="125">
        <v>28.748455990755868</v>
      </c>
      <c r="T25" s="72">
        <v>2079</v>
      </c>
      <c r="U25" s="125">
        <v>8.2838586285213367</v>
      </c>
      <c r="V25" s="72">
        <v>25097</v>
      </c>
      <c r="W25" s="125">
        <v>100</v>
      </c>
      <c r="Y25" s="146">
        <v>1.467317586529467</v>
      </c>
    </row>
    <row r="26" spans="2:25">
      <c r="B26" s="111" t="s">
        <v>104</v>
      </c>
      <c r="D26" s="75">
        <v>2087</v>
      </c>
      <c r="F26" s="72">
        <v>283</v>
      </c>
      <c r="G26" s="125">
        <v>9.0560000000000009</v>
      </c>
      <c r="H26" s="72">
        <v>444</v>
      </c>
      <c r="I26" s="125">
        <v>14.208</v>
      </c>
      <c r="J26" s="72">
        <v>543</v>
      </c>
      <c r="K26" s="125">
        <v>17.376000000000001</v>
      </c>
      <c r="L26" s="72">
        <v>296</v>
      </c>
      <c r="M26" s="125">
        <v>9.4719999999999995</v>
      </c>
      <c r="N26" s="72">
        <v>693</v>
      </c>
      <c r="O26" s="125">
        <v>22.175999999999998</v>
      </c>
      <c r="P26" s="72">
        <v>397</v>
      </c>
      <c r="Q26" s="125">
        <v>12.704000000000001</v>
      </c>
      <c r="R26" s="72">
        <v>469</v>
      </c>
      <c r="S26" s="125">
        <v>15.007999999999999</v>
      </c>
      <c r="T26" s="72">
        <v>0</v>
      </c>
      <c r="U26" s="125">
        <v>0</v>
      </c>
      <c r="V26" s="72">
        <v>3125</v>
      </c>
      <c r="W26" s="125">
        <v>100</v>
      </c>
      <c r="Y26" s="146">
        <v>1.497364638236703</v>
      </c>
    </row>
    <row r="27" spans="2:25">
      <c r="B27" s="111" t="s">
        <v>105</v>
      </c>
      <c r="D27" s="75">
        <v>423</v>
      </c>
      <c r="F27" s="72">
        <v>1</v>
      </c>
      <c r="G27" s="125">
        <v>0.2192982456140351</v>
      </c>
      <c r="H27" s="72">
        <v>33</v>
      </c>
      <c r="I27" s="125">
        <v>7.2368421052631584</v>
      </c>
      <c r="J27" s="72">
        <v>159</v>
      </c>
      <c r="K27" s="125">
        <v>34.868421052631582</v>
      </c>
      <c r="L27" s="72">
        <v>4</v>
      </c>
      <c r="M27" s="125">
        <v>0.8771929824561403</v>
      </c>
      <c r="N27" s="72">
        <v>26</v>
      </c>
      <c r="O27" s="125">
        <v>5.7017543859649118</v>
      </c>
      <c r="P27" s="72">
        <v>0</v>
      </c>
      <c r="Q27" s="125">
        <v>0</v>
      </c>
      <c r="R27" s="72">
        <v>233</v>
      </c>
      <c r="S27" s="125">
        <v>51.096491228070171</v>
      </c>
      <c r="T27" s="72">
        <v>0</v>
      </c>
      <c r="U27" s="125">
        <v>0</v>
      </c>
      <c r="V27" s="72">
        <v>456</v>
      </c>
      <c r="W27" s="125">
        <v>99.999999999999986</v>
      </c>
      <c r="Y27" s="146">
        <v>1.0780141843971629</v>
      </c>
    </row>
    <row r="28" spans="2:25">
      <c r="B28" s="115" t="s">
        <v>106</v>
      </c>
      <c r="D28" s="90">
        <v>844</v>
      </c>
      <c r="F28" s="87">
        <v>193</v>
      </c>
      <c r="G28" s="126">
        <v>15.755102040816331</v>
      </c>
      <c r="H28" s="87">
        <v>218</v>
      </c>
      <c r="I28" s="126">
        <v>17.795918367346939</v>
      </c>
      <c r="J28" s="87">
        <v>270</v>
      </c>
      <c r="K28" s="126">
        <v>22.04081632653061</v>
      </c>
      <c r="L28" s="87">
        <v>17</v>
      </c>
      <c r="M28" s="126">
        <v>1.3877551020408161</v>
      </c>
      <c r="N28" s="87">
        <v>64</v>
      </c>
      <c r="O28" s="126">
        <v>5.2244897959183678</v>
      </c>
      <c r="P28" s="87">
        <v>0</v>
      </c>
      <c r="Q28" s="126">
        <v>0</v>
      </c>
      <c r="R28" s="87">
        <v>463</v>
      </c>
      <c r="S28" s="126">
        <v>37.795918367346943</v>
      </c>
      <c r="T28" s="87">
        <v>0</v>
      </c>
      <c r="U28" s="126">
        <v>0</v>
      </c>
      <c r="V28" s="87">
        <v>1225</v>
      </c>
      <c r="W28" s="126">
        <v>100</v>
      </c>
      <c r="Y28" s="147">
        <v>1.451421800947867</v>
      </c>
    </row>
    <row r="29" spans="2:25" ht="8" customHeight="1"/>
    <row r="30" spans="2:25">
      <c r="B30" s="119" t="s">
        <v>49</v>
      </c>
      <c r="D30" s="63">
        <v>460091</v>
      </c>
      <c r="F30" s="60">
        <v>26955</v>
      </c>
      <c r="G30" s="137">
        <v>4.1303951419014062</v>
      </c>
      <c r="H30" s="60">
        <v>135812</v>
      </c>
      <c r="I30" s="137">
        <v>20.81087831615336</v>
      </c>
      <c r="J30" s="60">
        <v>86080</v>
      </c>
      <c r="K30" s="137">
        <v>13.19029544852061</v>
      </c>
      <c r="L30" s="60">
        <v>36083</v>
      </c>
      <c r="M30" s="137">
        <v>5.5291058395558697</v>
      </c>
      <c r="N30" s="60">
        <v>96732</v>
      </c>
      <c r="O30" s="137">
        <v>14.82253321708057</v>
      </c>
      <c r="P30" s="60">
        <v>83910</v>
      </c>
      <c r="Q30" s="137">
        <v>12.857779868556751</v>
      </c>
      <c r="R30" s="60">
        <v>183196</v>
      </c>
      <c r="S30" s="137">
        <v>28.071670132286041</v>
      </c>
      <c r="T30" s="60">
        <v>3833</v>
      </c>
      <c r="U30" s="137">
        <v>0.58734203594539391</v>
      </c>
      <c r="V30" s="60">
        <v>652601</v>
      </c>
      <c r="W30" s="137">
        <v>100</v>
      </c>
      <c r="Y30" s="148">
        <v>1.4184172261574339</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6:T7"/>
  <sheetViews>
    <sheetView showGridLines="0" workbookViewId="0"/>
  </sheetViews>
  <sheetFormatPr baseColWidth="10" defaultColWidth="8.7265625" defaultRowHeight="14.5"/>
  <sheetData>
    <row r="6" spans="1:20" ht="21">
      <c r="A6" s="201" t="s">
        <v>214</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215</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216</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151292</v>
      </c>
      <c r="F10" s="95">
        <v>12</v>
      </c>
      <c r="G10" s="124">
        <v>5.090526530127433E-3</v>
      </c>
      <c r="H10" s="95">
        <v>79503</v>
      </c>
      <c r="I10" s="124">
        <v>33.72601089372678</v>
      </c>
      <c r="J10" s="95">
        <v>83803</v>
      </c>
      <c r="K10" s="124">
        <v>35.550116233689103</v>
      </c>
      <c r="L10" s="95">
        <v>9123</v>
      </c>
      <c r="M10" s="124">
        <v>3.87007279452938</v>
      </c>
      <c r="N10" s="95">
        <v>16691</v>
      </c>
      <c r="O10" s="124">
        <v>7.0804981928630806</v>
      </c>
      <c r="P10" s="95">
        <v>1822</v>
      </c>
      <c r="Q10" s="124">
        <v>0.77291161149101517</v>
      </c>
      <c r="R10" s="95">
        <v>44775</v>
      </c>
      <c r="S10" s="124">
        <v>18.994027115537989</v>
      </c>
      <c r="T10" s="95">
        <v>3</v>
      </c>
      <c r="U10" s="124">
        <v>1.272631632531858E-3</v>
      </c>
      <c r="V10" s="95">
        <v>235732</v>
      </c>
      <c r="W10" s="124">
        <v>100</v>
      </c>
      <c r="Y10" s="145">
        <v>1.55812600798456</v>
      </c>
    </row>
    <row r="11" spans="1:25">
      <c r="B11" s="111" t="s">
        <v>89</v>
      </c>
      <c r="D11" s="75">
        <v>18385</v>
      </c>
      <c r="F11" s="72">
        <v>1552</v>
      </c>
      <c r="G11" s="125">
        <v>6.4137532027440276</v>
      </c>
      <c r="H11" s="72">
        <v>4209</v>
      </c>
      <c r="I11" s="125">
        <v>17.393999504091251</v>
      </c>
      <c r="J11" s="72">
        <v>2000</v>
      </c>
      <c r="K11" s="125">
        <v>8.2651458798247788</v>
      </c>
      <c r="L11" s="72">
        <v>672</v>
      </c>
      <c r="M11" s="125">
        <v>2.7770890156211259</v>
      </c>
      <c r="N11" s="72">
        <v>1134</v>
      </c>
      <c r="O11" s="125">
        <v>4.6863377138606497</v>
      </c>
      <c r="P11" s="72">
        <v>4223</v>
      </c>
      <c r="Q11" s="125">
        <v>17.451855525250021</v>
      </c>
      <c r="R11" s="72">
        <v>10408</v>
      </c>
      <c r="S11" s="125">
        <v>43.011819158608148</v>
      </c>
      <c r="T11" s="72">
        <v>0</v>
      </c>
      <c r="U11" s="125">
        <v>0</v>
      </c>
      <c r="V11" s="72">
        <v>24198</v>
      </c>
      <c r="W11" s="125">
        <v>100</v>
      </c>
      <c r="Y11" s="146">
        <v>1.316181669839543</v>
      </c>
    </row>
    <row r="12" spans="1:25">
      <c r="B12" s="111" t="s">
        <v>90</v>
      </c>
      <c r="D12" s="75">
        <v>11813</v>
      </c>
      <c r="F12" s="72">
        <v>2184</v>
      </c>
      <c r="G12" s="125">
        <v>12.752539997664369</v>
      </c>
      <c r="H12" s="72">
        <v>3059</v>
      </c>
      <c r="I12" s="125">
        <v>17.861730701856821</v>
      </c>
      <c r="J12" s="72">
        <v>2088</v>
      </c>
      <c r="K12" s="125">
        <v>12.191988788975831</v>
      </c>
      <c r="L12" s="72">
        <v>855</v>
      </c>
      <c r="M12" s="125">
        <v>4.9924092023823423</v>
      </c>
      <c r="N12" s="72">
        <v>2006</v>
      </c>
      <c r="O12" s="125">
        <v>11.713184631554361</v>
      </c>
      <c r="P12" s="72">
        <v>2004</v>
      </c>
      <c r="Q12" s="125">
        <v>11.70150648137335</v>
      </c>
      <c r="R12" s="72">
        <v>4922</v>
      </c>
      <c r="S12" s="125">
        <v>28.739927595468881</v>
      </c>
      <c r="T12" s="72">
        <v>8</v>
      </c>
      <c r="U12" s="125">
        <v>4.6712600724045317E-2</v>
      </c>
      <c r="V12" s="72">
        <v>17126</v>
      </c>
      <c r="W12" s="125">
        <v>100</v>
      </c>
      <c r="Y12" s="146">
        <v>1.4497587403707779</v>
      </c>
    </row>
    <row r="13" spans="1:25">
      <c r="B13" s="111" t="s">
        <v>91</v>
      </c>
      <c r="D13" s="75">
        <v>11326</v>
      </c>
      <c r="F13" s="72">
        <v>979</v>
      </c>
      <c r="G13" s="125">
        <v>5.0806995692563177</v>
      </c>
      <c r="H13" s="72">
        <v>6240</v>
      </c>
      <c r="I13" s="125">
        <v>32.383621360734857</v>
      </c>
      <c r="J13" s="72">
        <v>930</v>
      </c>
      <c r="K13" s="125">
        <v>4.8264051066479841</v>
      </c>
      <c r="L13" s="72">
        <v>998</v>
      </c>
      <c r="M13" s="125">
        <v>5.1793035445534281</v>
      </c>
      <c r="N13" s="72">
        <v>859</v>
      </c>
      <c r="O13" s="125">
        <v>4.4579376200114176</v>
      </c>
      <c r="P13" s="72">
        <v>361</v>
      </c>
      <c r="Q13" s="125">
        <v>1.8734755306450781</v>
      </c>
      <c r="R13" s="72">
        <v>8902</v>
      </c>
      <c r="S13" s="125">
        <v>46.198557268150907</v>
      </c>
      <c r="T13" s="72">
        <v>0</v>
      </c>
      <c r="U13" s="125">
        <v>0</v>
      </c>
      <c r="V13" s="72">
        <v>19269</v>
      </c>
      <c r="W13" s="125">
        <v>100</v>
      </c>
      <c r="Y13" s="146">
        <v>1.7013067278827481</v>
      </c>
    </row>
    <row r="14" spans="1:25">
      <c r="B14" s="111" t="s">
        <v>92</v>
      </c>
      <c r="D14" s="75">
        <v>28252</v>
      </c>
      <c r="F14" s="72">
        <v>779</v>
      </c>
      <c r="G14" s="125">
        <v>2.259280742459397</v>
      </c>
      <c r="H14" s="72">
        <v>5753</v>
      </c>
      <c r="I14" s="125">
        <v>16.685034802784219</v>
      </c>
      <c r="J14" s="72">
        <v>457</v>
      </c>
      <c r="K14" s="125">
        <v>1.325406032482598</v>
      </c>
      <c r="L14" s="72">
        <v>2014</v>
      </c>
      <c r="M14" s="125">
        <v>5.84106728538283</v>
      </c>
      <c r="N14" s="72">
        <v>2218</v>
      </c>
      <c r="O14" s="125">
        <v>6.4327146171693732</v>
      </c>
      <c r="P14" s="72">
        <v>10225</v>
      </c>
      <c r="Q14" s="125">
        <v>29.65487238979118</v>
      </c>
      <c r="R14" s="72">
        <v>12863</v>
      </c>
      <c r="S14" s="125">
        <v>37.305684454756381</v>
      </c>
      <c r="T14" s="72">
        <v>171</v>
      </c>
      <c r="U14" s="125">
        <v>0.49593967517401388</v>
      </c>
      <c r="V14" s="72">
        <v>34480</v>
      </c>
      <c r="W14" s="125">
        <v>100</v>
      </c>
      <c r="Y14" s="146">
        <v>1.2204445702959079</v>
      </c>
    </row>
    <row r="15" spans="1:25">
      <c r="B15" s="111" t="s">
        <v>93</v>
      </c>
      <c r="D15" s="75">
        <v>8606</v>
      </c>
      <c r="F15" s="72">
        <v>4239</v>
      </c>
      <c r="G15" s="125">
        <v>29.693191370131689</v>
      </c>
      <c r="H15" s="72">
        <v>1685</v>
      </c>
      <c r="I15" s="125">
        <v>11.803026057719251</v>
      </c>
      <c r="J15" s="72">
        <v>503</v>
      </c>
      <c r="K15" s="125">
        <v>3.523395909218269</v>
      </c>
      <c r="L15" s="72">
        <v>794</v>
      </c>
      <c r="M15" s="125">
        <v>5.5617820117680026</v>
      </c>
      <c r="N15" s="72">
        <v>3160</v>
      </c>
      <c r="O15" s="125">
        <v>22.135051835247971</v>
      </c>
      <c r="P15" s="72">
        <v>329</v>
      </c>
      <c r="Q15" s="125">
        <v>2.30456710563183</v>
      </c>
      <c r="R15" s="72">
        <v>3566</v>
      </c>
      <c r="S15" s="125">
        <v>24.978985710282991</v>
      </c>
      <c r="T15" s="72">
        <v>0</v>
      </c>
      <c r="U15" s="125">
        <v>0</v>
      </c>
      <c r="V15" s="72">
        <v>14276</v>
      </c>
      <c r="W15" s="125">
        <v>100</v>
      </c>
      <c r="Y15" s="146">
        <v>1.6588426679061119</v>
      </c>
    </row>
    <row r="16" spans="1:25">
      <c r="B16" s="111" t="s">
        <v>94</v>
      </c>
      <c r="D16" s="75">
        <v>42636</v>
      </c>
      <c r="F16" s="72">
        <v>4739</v>
      </c>
      <c r="G16" s="125">
        <v>7.8462863008708901</v>
      </c>
      <c r="H16" s="72">
        <v>10845</v>
      </c>
      <c r="I16" s="125">
        <v>17.955892579224479</v>
      </c>
      <c r="J16" s="72">
        <v>7131</v>
      </c>
      <c r="K16" s="125">
        <v>11.80668234047485</v>
      </c>
      <c r="L16" s="72">
        <v>2436</v>
      </c>
      <c r="M16" s="125">
        <v>4.0332461339779462</v>
      </c>
      <c r="N16" s="72">
        <v>3498</v>
      </c>
      <c r="O16" s="125">
        <v>5.7915825027318784</v>
      </c>
      <c r="P16" s="72">
        <v>15650</v>
      </c>
      <c r="Q16" s="125">
        <v>25.91145402165634</v>
      </c>
      <c r="R16" s="72">
        <v>15008</v>
      </c>
      <c r="S16" s="125">
        <v>24.848504917381369</v>
      </c>
      <c r="T16" s="72">
        <v>1091</v>
      </c>
      <c r="U16" s="125">
        <v>1.8063512036822409</v>
      </c>
      <c r="V16" s="72">
        <v>60398</v>
      </c>
      <c r="W16" s="125">
        <v>99.999999999999986</v>
      </c>
      <c r="Y16" s="146">
        <v>1.4165963035932081</v>
      </c>
    </row>
    <row r="17" spans="2:25">
      <c r="B17" s="111" t="s">
        <v>95</v>
      </c>
      <c r="D17" s="75">
        <v>26820</v>
      </c>
      <c r="F17" s="72">
        <v>5151</v>
      </c>
      <c r="G17" s="125">
        <v>12.783540973842261</v>
      </c>
      <c r="H17" s="72">
        <v>10714</v>
      </c>
      <c r="I17" s="125">
        <v>26.589566684866231</v>
      </c>
      <c r="J17" s="72">
        <v>4647</v>
      </c>
      <c r="K17" s="125">
        <v>11.532734402144239</v>
      </c>
      <c r="L17" s="72">
        <v>1751</v>
      </c>
      <c r="M17" s="125">
        <v>4.3455601330222846</v>
      </c>
      <c r="N17" s="72">
        <v>3656</v>
      </c>
      <c r="O17" s="125">
        <v>9.0733111629523009</v>
      </c>
      <c r="P17" s="72">
        <v>4606</v>
      </c>
      <c r="Q17" s="125">
        <v>11.430982280240229</v>
      </c>
      <c r="R17" s="72">
        <v>9764</v>
      </c>
      <c r="S17" s="125">
        <v>24.231895567578299</v>
      </c>
      <c r="T17" s="72">
        <v>5</v>
      </c>
      <c r="U17" s="125">
        <v>1.2408795354147019E-2</v>
      </c>
      <c r="V17" s="72">
        <v>40294</v>
      </c>
      <c r="W17" s="125">
        <v>99.999999999999986</v>
      </c>
      <c r="Y17" s="146">
        <v>1.502386278896346</v>
      </c>
    </row>
    <row r="18" spans="2:25">
      <c r="B18" s="111" t="s">
        <v>96</v>
      </c>
      <c r="D18" s="75">
        <v>100795</v>
      </c>
      <c r="F18" s="72">
        <v>3</v>
      </c>
      <c r="G18" s="125">
        <v>2.3515947731886839E-3</v>
      </c>
      <c r="H18" s="72">
        <v>15112</v>
      </c>
      <c r="I18" s="125">
        <v>11.845766737475801</v>
      </c>
      <c r="J18" s="72">
        <v>13672</v>
      </c>
      <c r="K18" s="125">
        <v>10.71700124634523</v>
      </c>
      <c r="L18" s="72">
        <v>7778</v>
      </c>
      <c r="M18" s="125">
        <v>6.0969013819538622</v>
      </c>
      <c r="N18" s="72">
        <v>21064</v>
      </c>
      <c r="O18" s="125">
        <v>16.51133076748215</v>
      </c>
      <c r="P18" s="72">
        <v>12531</v>
      </c>
      <c r="Q18" s="125">
        <v>9.8226113676091344</v>
      </c>
      <c r="R18" s="72">
        <v>57396</v>
      </c>
      <c r="S18" s="125">
        <v>44.990711200645897</v>
      </c>
      <c r="T18" s="72">
        <v>17</v>
      </c>
      <c r="U18" s="125">
        <v>1.3325703714735879E-2</v>
      </c>
      <c r="V18" s="72">
        <v>127573</v>
      </c>
      <c r="W18" s="125">
        <v>100</v>
      </c>
      <c r="Y18" s="146">
        <v>1.26566793987797</v>
      </c>
    </row>
    <row r="19" spans="2:25">
      <c r="B19" s="111" t="s">
        <v>97</v>
      </c>
      <c r="D19" s="75">
        <v>70423</v>
      </c>
      <c r="F19" s="72">
        <v>404</v>
      </c>
      <c r="G19" s="125">
        <v>0.38102783200822421</v>
      </c>
      <c r="H19" s="72">
        <v>31189</v>
      </c>
      <c r="I19" s="125">
        <v>29.415537258674512</v>
      </c>
      <c r="J19" s="72">
        <v>2597</v>
      </c>
      <c r="K19" s="125">
        <v>2.4493299003102922</v>
      </c>
      <c r="L19" s="72">
        <v>4505</v>
      </c>
      <c r="M19" s="125">
        <v>4.248837582170915</v>
      </c>
      <c r="N19" s="72">
        <v>6199</v>
      </c>
      <c r="O19" s="125">
        <v>5.8465136896509442</v>
      </c>
      <c r="P19" s="72">
        <v>11162</v>
      </c>
      <c r="Q19" s="125">
        <v>10.527308566524249</v>
      </c>
      <c r="R19" s="72">
        <v>49326</v>
      </c>
      <c r="S19" s="125">
        <v>46.52123475652887</v>
      </c>
      <c r="T19" s="72">
        <v>647</v>
      </c>
      <c r="U19" s="125">
        <v>0.61021041413198285</v>
      </c>
      <c r="V19" s="72">
        <v>106029</v>
      </c>
      <c r="W19" s="125">
        <v>100</v>
      </c>
      <c r="Y19" s="146">
        <v>1.5056018630277039</v>
      </c>
    </row>
    <row r="20" spans="2:25">
      <c r="B20" s="111" t="s">
        <v>98</v>
      </c>
      <c r="D20" s="75">
        <v>12706</v>
      </c>
      <c r="F20" s="72">
        <v>484</v>
      </c>
      <c r="G20" s="125">
        <v>3.1603003591250411</v>
      </c>
      <c r="H20" s="72">
        <v>2219</v>
      </c>
      <c r="I20" s="125">
        <v>14.4890630101208</v>
      </c>
      <c r="J20" s="72">
        <v>298</v>
      </c>
      <c r="K20" s="125">
        <v>1.945804766568723</v>
      </c>
      <c r="L20" s="72">
        <v>974</v>
      </c>
      <c r="M20" s="125">
        <v>6.3597779954293179</v>
      </c>
      <c r="N20" s="72">
        <v>1835</v>
      </c>
      <c r="O20" s="125">
        <v>11.981717270649691</v>
      </c>
      <c r="P20" s="72">
        <v>6647</v>
      </c>
      <c r="Q20" s="125">
        <v>43.401893568397</v>
      </c>
      <c r="R20" s="72">
        <v>2858</v>
      </c>
      <c r="S20" s="125">
        <v>18.661443029709439</v>
      </c>
      <c r="T20" s="72">
        <v>0</v>
      </c>
      <c r="U20" s="125">
        <v>0</v>
      </c>
      <c r="V20" s="72">
        <v>15315</v>
      </c>
      <c r="W20" s="125">
        <v>100</v>
      </c>
      <c r="Y20" s="146">
        <v>1.2053360617031319</v>
      </c>
    </row>
    <row r="21" spans="2:25">
      <c r="B21" s="111" t="s">
        <v>99</v>
      </c>
      <c r="D21" s="75">
        <v>32967</v>
      </c>
      <c r="F21" s="72">
        <v>2162</v>
      </c>
      <c r="G21" s="125">
        <v>3.978652926021347</v>
      </c>
      <c r="H21" s="72">
        <v>18167</v>
      </c>
      <c r="I21" s="125">
        <v>33.432094221567901</v>
      </c>
      <c r="J21" s="72">
        <v>7505</v>
      </c>
      <c r="K21" s="125">
        <v>13.81118881118881</v>
      </c>
      <c r="L21" s="72">
        <v>2802</v>
      </c>
      <c r="M21" s="125">
        <v>5.1564225248435784</v>
      </c>
      <c r="N21" s="72">
        <v>2788</v>
      </c>
      <c r="O21" s="125">
        <v>5.1306588148693413</v>
      </c>
      <c r="P21" s="72">
        <v>6922</v>
      </c>
      <c r="Q21" s="125">
        <v>12.73831431726169</v>
      </c>
      <c r="R21" s="72">
        <v>13938</v>
      </c>
      <c r="S21" s="125">
        <v>25.649613544350391</v>
      </c>
      <c r="T21" s="72">
        <v>56</v>
      </c>
      <c r="U21" s="125">
        <v>0.10305483989694519</v>
      </c>
      <c r="V21" s="72">
        <v>54340</v>
      </c>
      <c r="W21" s="125">
        <v>100</v>
      </c>
      <c r="Y21" s="146">
        <v>1.6483149816483149</v>
      </c>
    </row>
    <row r="22" spans="2:25">
      <c r="B22" s="111" t="s">
        <v>100</v>
      </c>
      <c r="D22" s="75">
        <v>86272</v>
      </c>
      <c r="F22" s="72">
        <v>3071</v>
      </c>
      <c r="G22" s="125">
        <v>2.4118243004452959</v>
      </c>
      <c r="H22" s="72">
        <v>42564</v>
      </c>
      <c r="I22" s="125">
        <v>33.427837682889468</v>
      </c>
      <c r="J22" s="72">
        <v>26924</v>
      </c>
      <c r="K22" s="125">
        <v>21.144890089608971</v>
      </c>
      <c r="L22" s="72">
        <v>8309</v>
      </c>
      <c r="M22" s="125">
        <v>6.5255122476066312</v>
      </c>
      <c r="N22" s="72">
        <v>7906</v>
      </c>
      <c r="O22" s="125">
        <v>6.2090143013091863</v>
      </c>
      <c r="P22" s="72">
        <v>12109</v>
      </c>
      <c r="Q22" s="125">
        <v>9.5098601283269595</v>
      </c>
      <c r="R22" s="72">
        <v>26425</v>
      </c>
      <c r="S22" s="125">
        <v>20.752998091588061</v>
      </c>
      <c r="T22" s="72">
        <v>23</v>
      </c>
      <c r="U22" s="125">
        <v>1.8063158225412511E-2</v>
      </c>
      <c r="V22" s="72">
        <v>127331</v>
      </c>
      <c r="W22" s="125">
        <v>100</v>
      </c>
      <c r="Y22" s="146">
        <v>1.4759249814540061</v>
      </c>
    </row>
    <row r="23" spans="2:25">
      <c r="B23" s="111" t="s">
        <v>101</v>
      </c>
      <c r="D23" s="75">
        <v>19177</v>
      </c>
      <c r="F23" s="72">
        <v>1576</v>
      </c>
      <c r="G23" s="125">
        <v>6.2974506513226238</v>
      </c>
      <c r="H23" s="72">
        <v>5608</v>
      </c>
      <c r="I23" s="125">
        <v>22.40869495724446</v>
      </c>
      <c r="J23" s="72">
        <v>1312</v>
      </c>
      <c r="K23" s="125">
        <v>5.2425477503396456</v>
      </c>
      <c r="L23" s="72">
        <v>2010</v>
      </c>
      <c r="M23" s="125">
        <v>8.0316470870294889</v>
      </c>
      <c r="N23" s="72">
        <v>2548</v>
      </c>
      <c r="O23" s="125">
        <v>10.1814113322145</v>
      </c>
      <c r="P23" s="72">
        <v>480</v>
      </c>
      <c r="Q23" s="125">
        <v>1.9180052745145051</v>
      </c>
      <c r="R23" s="72">
        <v>11490</v>
      </c>
      <c r="S23" s="125">
        <v>45.912251258690958</v>
      </c>
      <c r="T23" s="72">
        <v>2</v>
      </c>
      <c r="U23" s="125">
        <v>7.9916886438104375E-3</v>
      </c>
      <c r="V23" s="72">
        <v>25026</v>
      </c>
      <c r="W23" s="125">
        <v>100</v>
      </c>
      <c r="Y23" s="146">
        <v>1.3050007821869949</v>
      </c>
    </row>
    <row r="24" spans="2:25">
      <c r="B24" s="111" t="s">
        <v>102</v>
      </c>
      <c r="D24" s="75">
        <v>6478</v>
      </c>
      <c r="F24" s="72">
        <v>709</v>
      </c>
      <c r="G24" s="125">
        <v>8.0936073059360734</v>
      </c>
      <c r="H24" s="72">
        <v>1217</v>
      </c>
      <c r="I24" s="125">
        <v>13.892694063926941</v>
      </c>
      <c r="J24" s="72">
        <v>330</v>
      </c>
      <c r="K24" s="125">
        <v>3.7671232876712328</v>
      </c>
      <c r="L24" s="72">
        <v>371</v>
      </c>
      <c r="M24" s="125">
        <v>4.2351598173515983</v>
      </c>
      <c r="N24" s="72">
        <v>1684</v>
      </c>
      <c r="O24" s="125">
        <v>19.223744292237441</v>
      </c>
      <c r="P24" s="72">
        <v>1385</v>
      </c>
      <c r="Q24" s="125">
        <v>15.81050228310502</v>
      </c>
      <c r="R24" s="72">
        <v>3049</v>
      </c>
      <c r="S24" s="125">
        <v>34.805936073059357</v>
      </c>
      <c r="T24" s="72">
        <v>15</v>
      </c>
      <c r="U24" s="125">
        <v>0.17123287671232881</v>
      </c>
      <c r="V24" s="72">
        <v>8760</v>
      </c>
      <c r="W24" s="125">
        <v>100</v>
      </c>
      <c r="Y24" s="146">
        <v>1.352269218894721</v>
      </c>
    </row>
    <row r="25" spans="2:25">
      <c r="B25" s="111" t="s">
        <v>103</v>
      </c>
      <c r="D25" s="75">
        <v>24417</v>
      </c>
      <c r="F25" s="72">
        <v>488</v>
      </c>
      <c r="G25" s="125">
        <v>1.3339164662147389</v>
      </c>
      <c r="H25" s="72">
        <v>9358</v>
      </c>
      <c r="I25" s="125">
        <v>25.579488300896571</v>
      </c>
      <c r="J25" s="72">
        <v>2208</v>
      </c>
      <c r="K25" s="125">
        <v>6.0354253225453753</v>
      </c>
      <c r="L25" s="72">
        <v>3309</v>
      </c>
      <c r="M25" s="125">
        <v>9.0449376776732997</v>
      </c>
      <c r="N25" s="72">
        <v>5193</v>
      </c>
      <c r="O25" s="125">
        <v>14.1947299365843</v>
      </c>
      <c r="P25" s="72">
        <v>685</v>
      </c>
      <c r="Q25" s="125">
        <v>1.8724032363874921</v>
      </c>
      <c r="R25" s="72">
        <v>12514</v>
      </c>
      <c r="S25" s="125">
        <v>34.206210365186969</v>
      </c>
      <c r="T25" s="72">
        <v>2829</v>
      </c>
      <c r="U25" s="125">
        <v>7.7328886945112609</v>
      </c>
      <c r="V25" s="72">
        <v>36584</v>
      </c>
      <c r="W25" s="125">
        <v>100</v>
      </c>
      <c r="Y25" s="146">
        <v>1.4983003645001429</v>
      </c>
    </row>
    <row r="26" spans="2:25">
      <c r="B26" s="111" t="s">
        <v>104</v>
      </c>
      <c r="D26" s="75">
        <v>4272</v>
      </c>
      <c r="F26" s="72">
        <v>502</v>
      </c>
      <c r="G26" s="125">
        <v>7.8560250391236304</v>
      </c>
      <c r="H26" s="72">
        <v>1371</v>
      </c>
      <c r="I26" s="125">
        <v>21.45539906103286</v>
      </c>
      <c r="J26" s="72">
        <v>1281</v>
      </c>
      <c r="K26" s="125">
        <v>20.046948356807508</v>
      </c>
      <c r="L26" s="72">
        <v>571</v>
      </c>
      <c r="M26" s="125">
        <v>8.9358372456963995</v>
      </c>
      <c r="N26" s="72">
        <v>1367</v>
      </c>
      <c r="O26" s="125">
        <v>21.392801251956179</v>
      </c>
      <c r="P26" s="72">
        <v>547</v>
      </c>
      <c r="Q26" s="125">
        <v>8.5602503912363073</v>
      </c>
      <c r="R26" s="72">
        <v>751</v>
      </c>
      <c r="S26" s="125">
        <v>11.752738654147111</v>
      </c>
      <c r="T26" s="72">
        <v>0</v>
      </c>
      <c r="U26" s="125">
        <v>0</v>
      </c>
      <c r="V26" s="72">
        <v>6390</v>
      </c>
      <c r="W26" s="125">
        <v>100</v>
      </c>
      <c r="Y26" s="146">
        <v>1.495786516853933</v>
      </c>
    </row>
    <row r="27" spans="2:25">
      <c r="B27" s="111" t="s">
        <v>105</v>
      </c>
      <c r="D27" s="75">
        <v>589</v>
      </c>
      <c r="F27" s="72">
        <v>0</v>
      </c>
      <c r="G27" s="125">
        <v>0</v>
      </c>
      <c r="H27" s="72">
        <v>43</v>
      </c>
      <c r="I27" s="125">
        <v>6.8910256410256414</v>
      </c>
      <c r="J27" s="72">
        <v>196</v>
      </c>
      <c r="K27" s="125">
        <v>31.410256410256409</v>
      </c>
      <c r="L27" s="72">
        <v>10</v>
      </c>
      <c r="M27" s="125">
        <v>1.602564102564102</v>
      </c>
      <c r="N27" s="72">
        <v>47</v>
      </c>
      <c r="O27" s="125">
        <v>7.5320512820512819</v>
      </c>
      <c r="P27" s="72">
        <v>0</v>
      </c>
      <c r="Q27" s="125">
        <v>0</v>
      </c>
      <c r="R27" s="72">
        <v>328</v>
      </c>
      <c r="S27" s="125">
        <v>52.564102564102569</v>
      </c>
      <c r="T27" s="72">
        <v>0</v>
      </c>
      <c r="U27" s="125">
        <v>0</v>
      </c>
      <c r="V27" s="72">
        <v>624</v>
      </c>
      <c r="W27" s="125">
        <v>100</v>
      </c>
      <c r="Y27" s="146">
        <v>1.059422750424448</v>
      </c>
    </row>
    <row r="28" spans="2:25">
      <c r="B28" s="115" t="s">
        <v>106</v>
      </c>
      <c r="D28" s="90">
        <v>948</v>
      </c>
      <c r="F28" s="87">
        <v>273</v>
      </c>
      <c r="G28" s="126">
        <v>18.997912317327771</v>
      </c>
      <c r="H28" s="87">
        <v>291</v>
      </c>
      <c r="I28" s="126">
        <v>20.25052192066806</v>
      </c>
      <c r="J28" s="87">
        <v>319</v>
      </c>
      <c r="K28" s="126">
        <v>22.199025748086289</v>
      </c>
      <c r="L28" s="87">
        <v>17</v>
      </c>
      <c r="M28" s="126">
        <v>1.1830201809324981</v>
      </c>
      <c r="N28" s="87">
        <v>60</v>
      </c>
      <c r="O28" s="126">
        <v>4.1753653444676413</v>
      </c>
      <c r="P28" s="87">
        <v>4</v>
      </c>
      <c r="Q28" s="126">
        <v>0.27835768963117608</v>
      </c>
      <c r="R28" s="87">
        <v>473</v>
      </c>
      <c r="S28" s="126">
        <v>32.915796798886568</v>
      </c>
      <c r="T28" s="87">
        <v>0</v>
      </c>
      <c r="U28" s="126">
        <v>0</v>
      </c>
      <c r="V28" s="87">
        <v>1437</v>
      </c>
      <c r="W28" s="126">
        <v>100</v>
      </c>
      <c r="Y28" s="147">
        <v>1.5158227848101271</v>
      </c>
    </row>
    <row r="29" spans="2:25" ht="8" customHeight="1"/>
    <row r="30" spans="2:25">
      <c r="B30" s="119" t="s">
        <v>49</v>
      </c>
      <c r="D30" s="63">
        <v>658174</v>
      </c>
      <c r="F30" s="60">
        <v>29307</v>
      </c>
      <c r="G30" s="137">
        <v>3.068211084379731</v>
      </c>
      <c r="H30" s="60">
        <v>249147</v>
      </c>
      <c r="I30" s="137">
        <v>26.083720170606231</v>
      </c>
      <c r="J30" s="60">
        <v>158201</v>
      </c>
      <c r="K30" s="137">
        <v>16.56239334493322</v>
      </c>
      <c r="L30" s="60">
        <v>49299</v>
      </c>
      <c r="M30" s="137">
        <v>5.1612153495354818</v>
      </c>
      <c r="N30" s="60">
        <v>83913</v>
      </c>
      <c r="O30" s="137">
        <v>8.7850273560431411</v>
      </c>
      <c r="P30" s="60">
        <v>91692</v>
      </c>
      <c r="Q30" s="137">
        <v>9.5994271248830056</v>
      </c>
      <c r="R30" s="60">
        <v>288756</v>
      </c>
      <c r="S30" s="137">
        <v>30.230469167132551</v>
      </c>
      <c r="T30" s="60">
        <v>4867</v>
      </c>
      <c r="U30" s="137">
        <v>0.50953640248664656</v>
      </c>
      <c r="V30" s="60">
        <v>955182</v>
      </c>
      <c r="W30" s="137">
        <v>100</v>
      </c>
      <c r="Y30" s="148">
        <v>1.451260608896735</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6:T7"/>
  <sheetViews>
    <sheetView showGridLines="0" workbookViewId="0"/>
  </sheetViews>
  <sheetFormatPr baseColWidth="10" defaultColWidth="8.7265625" defaultRowHeight="14.5"/>
  <sheetData>
    <row r="6" spans="1:20" ht="21">
      <c r="A6" s="201" t="s">
        <v>217</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A43"/>
  <sheetViews>
    <sheetView showGridLines="0" workbookViewId="0"/>
  </sheetViews>
  <sheetFormatPr baseColWidth="10" defaultColWidth="8.7265625" defaultRowHeight="14.5"/>
  <cols>
    <col min="1" max="1" width="1.1796875" customWidth="1"/>
    <col min="2" max="2" width="35.54296875" customWidth="1"/>
    <col min="3" max="3" width="0.6328125" customWidth="1"/>
    <col min="4" max="12" width="10.1796875" customWidth="1"/>
    <col min="13" max="13" width="0.81640625" customWidth="1"/>
  </cols>
  <sheetData>
    <row r="2" spans="2:27" ht="49" customHeight="1"/>
    <row r="3" spans="2:27" ht="24" customHeight="1">
      <c r="B3" s="201" t="s">
        <v>4</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49</v>
      </c>
      <c r="E5" s="205"/>
      <c r="F5" s="205"/>
      <c r="G5" s="205"/>
      <c r="H5" s="205"/>
      <c r="I5" s="205"/>
      <c r="J5" s="205"/>
      <c r="K5" s="205"/>
      <c r="L5" s="206"/>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31" t="s">
        <v>60</v>
      </c>
      <c r="D9" s="60">
        <v>1894744</v>
      </c>
      <c r="E9" s="61">
        <v>1850950</v>
      </c>
      <c r="F9" s="61">
        <v>1892604</v>
      </c>
      <c r="G9" s="61">
        <v>1982018</v>
      </c>
      <c r="H9" s="61">
        <v>2061372</v>
      </c>
      <c r="I9" s="61">
        <v>2165648</v>
      </c>
      <c r="J9" s="62">
        <v>2326315</v>
      </c>
      <c r="K9" s="63">
        <v>2410165</v>
      </c>
      <c r="L9" s="64"/>
      <c r="N9" s="65">
        <f t="shared" ref="N9:N23" si="0">IFERROR(E9/D9-1,"-")</f>
        <v>-2.3113412682663204E-2</v>
      </c>
      <c r="O9" s="62">
        <f t="shared" ref="O9:O23" si="1">E9-D9</f>
        <v>-43794</v>
      </c>
      <c r="P9" s="65">
        <f t="shared" ref="P9:P23" si="2">IFERROR(F9/E9-1,"-")</f>
        <v>2.250411950619946E-2</v>
      </c>
      <c r="Q9" s="62">
        <f t="shared" ref="Q9:Q23" si="3">F9-E9</f>
        <v>41654</v>
      </c>
      <c r="R9" s="65">
        <f t="shared" ref="R9:R23" si="4">IFERROR(G9/F9-1,"-")</f>
        <v>4.7243903109155383E-2</v>
      </c>
      <c r="S9" s="62">
        <f t="shared" ref="S9:S23" si="5">G9-F9</f>
        <v>89414</v>
      </c>
      <c r="T9" s="65">
        <f t="shared" ref="T9:T23" si="6">IFERROR(H9/G9-1,"-")</f>
        <v>4.003697241901949E-2</v>
      </c>
      <c r="U9" s="62">
        <f t="shared" ref="U9:U23" si="7">H9-G9</f>
        <v>79354</v>
      </c>
      <c r="V9" s="65">
        <f t="shared" ref="V9:V23" si="8">IFERROR(I9/H9-1,"-")</f>
        <v>5.0585726399698938E-2</v>
      </c>
      <c r="W9" s="62">
        <f t="shared" ref="W9:W23" si="9">I9-H9</f>
        <v>104276</v>
      </c>
      <c r="X9" s="65">
        <f t="shared" ref="X9:X23" si="10">IFERROR(J9/I9-1,"-")</f>
        <v>7.4188880187362027E-2</v>
      </c>
      <c r="Y9" s="62">
        <f t="shared" ref="Y9:Y23" si="11">J9-I9</f>
        <v>160667</v>
      </c>
      <c r="Z9" s="65">
        <v>6.6637251326788105E-2</v>
      </c>
      <c r="AA9" s="62">
        <v>150573</v>
      </c>
    </row>
    <row r="10" spans="2:27">
      <c r="B10" s="29" t="s">
        <v>61</v>
      </c>
      <c r="D10" s="66">
        <v>1735551</v>
      </c>
      <c r="E10" s="67">
        <v>1709394</v>
      </c>
      <c r="F10" s="67">
        <v>1768008</v>
      </c>
      <c r="G10" s="67">
        <v>1850208</v>
      </c>
      <c r="H10" s="67">
        <v>1944185</v>
      </c>
      <c r="I10" s="67">
        <v>2037769</v>
      </c>
      <c r="J10" s="68">
        <v>2217055</v>
      </c>
      <c r="K10" s="69">
        <v>2315288</v>
      </c>
      <c r="L10" s="33"/>
      <c r="N10" s="70">
        <f t="shared" si="0"/>
        <v>-1.507129436127197E-2</v>
      </c>
      <c r="O10" s="68">
        <f t="shared" si="1"/>
        <v>-26157</v>
      </c>
      <c r="P10" s="70">
        <f t="shared" si="2"/>
        <v>3.4289344644944375E-2</v>
      </c>
      <c r="Q10" s="68">
        <f t="shared" si="3"/>
        <v>58614</v>
      </c>
      <c r="R10" s="70">
        <f t="shared" si="4"/>
        <v>4.6493002294107244E-2</v>
      </c>
      <c r="S10" s="68">
        <f t="shared" si="5"/>
        <v>82200</v>
      </c>
      <c r="T10" s="70">
        <f t="shared" si="6"/>
        <v>5.0792667635206401E-2</v>
      </c>
      <c r="U10" s="68">
        <f t="shared" si="7"/>
        <v>93977</v>
      </c>
      <c r="V10" s="70">
        <f t="shared" si="8"/>
        <v>4.8135336914953974E-2</v>
      </c>
      <c r="W10" s="68">
        <f t="shared" si="9"/>
        <v>93584</v>
      </c>
      <c r="X10" s="70">
        <f t="shared" si="10"/>
        <v>8.798151311556901E-2</v>
      </c>
      <c r="Y10" s="68">
        <f t="shared" si="11"/>
        <v>179286</v>
      </c>
      <c r="Z10" s="70">
        <v>8.8647686899672617E-2</v>
      </c>
      <c r="AA10" s="68">
        <v>188532</v>
      </c>
    </row>
    <row r="11" spans="2:27">
      <c r="B11" s="71" t="s">
        <v>62</v>
      </c>
      <c r="D11" s="72">
        <v>350514</v>
      </c>
      <c r="E11" s="73">
        <v>352921</v>
      </c>
      <c r="F11" s="73">
        <v>352430</v>
      </c>
      <c r="G11" s="73">
        <v>359348</v>
      </c>
      <c r="H11" s="73">
        <v>377078</v>
      </c>
      <c r="I11" s="73">
        <v>401012</v>
      </c>
      <c r="J11" s="74">
        <v>432686</v>
      </c>
      <c r="K11" s="75">
        <v>433378</v>
      </c>
      <c r="L11" s="76"/>
      <c r="N11" s="77">
        <f t="shared" si="0"/>
        <v>6.8670580918308577E-3</v>
      </c>
      <c r="O11" s="74">
        <f t="shared" si="1"/>
        <v>2407</v>
      </c>
      <c r="P11" s="77">
        <f t="shared" si="2"/>
        <v>-1.3912461995744252E-3</v>
      </c>
      <c r="Q11" s="74">
        <f t="shared" si="3"/>
        <v>-491</v>
      </c>
      <c r="R11" s="77">
        <f t="shared" si="4"/>
        <v>1.9629429957722211E-2</v>
      </c>
      <c r="S11" s="74">
        <f t="shared" si="5"/>
        <v>6918</v>
      </c>
      <c r="T11" s="77">
        <f t="shared" si="6"/>
        <v>4.9339359061411292E-2</v>
      </c>
      <c r="U11" s="74">
        <f t="shared" si="7"/>
        <v>17730</v>
      </c>
      <c r="V11" s="77">
        <f t="shared" si="8"/>
        <v>6.3472278944939786E-2</v>
      </c>
      <c r="W11" s="74">
        <f t="shared" si="9"/>
        <v>23934</v>
      </c>
      <c r="X11" s="77">
        <f t="shared" si="10"/>
        <v>7.8985167526158806E-2</v>
      </c>
      <c r="Y11" s="74">
        <f t="shared" si="11"/>
        <v>31674</v>
      </c>
      <c r="Z11" s="77">
        <v>4.372852047463871E-2</v>
      </c>
      <c r="AA11" s="74">
        <v>18157</v>
      </c>
    </row>
    <row r="12" spans="2:27">
      <c r="B12" s="78" t="s">
        <v>63</v>
      </c>
      <c r="D12" s="79">
        <v>1385037</v>
      </c>
      <c r="E12" s="80">
        <v>1356473</v>
      </c>
      <c r="F12" s="80">
        <v>1415578</v>
      </c>
      <c r="G12" s="80">
        <v>1490860</v>
      </c>
      <c r="H12" s="80">
        <v>1567107</v>
      </c>
      <c r="I12" s="80">
        <v>1636757</v>
      </c>
      <c r="J12" s="81">
        <v>1784369</v>
      </c>
      <c r="K12" s="82">
        <v>1881910</v>
      </c>
      <c r="L12" s="83"/>
      <c r="N12" s="84">
        <f t="shared" si="0"/>
        <v>-2.0623275768084204E-2</v>
      </c>
      <c r="O12" s="81">
        <f t="shared" si="1"/>
        <v>-28564</v>
      </c>
      <c r="P12" s="84">
        <f t="shared" si="2"/>
        <v>4.3572559129448241E-2</v>
      </c>
      <c r="Q12" s="81">
        <f t="shared" si="3"/>
        <v>59105</v>
      </c>
      <c r="R12" s="84">
        <f t="shared" si="4"/>
        <v>5.3181103407936581E-2</v>
      </c>
      <c r="S12" s="81">
        <f t="shared" si="5"/>
        <v>75282</v>
      </c>
      <c r="T12" s="84">
        <f t="shared" si="6"/>
        <v>5.1142964463464002E-2</v>
      </c>
      <c r="U12" s="81">
        <f t="shared" si="7"/>
        <v>76247</v>
      </c>
      <c r="V12" s="84">
        <f t="shared" si="8"/>
        <v>4.4444954939260706E-2</v>
      </c>
      <c r="W12" s="81">
        <f t="shared" si="9"/>
        <v>69650</v>
      </c>
      <c r="X12" s="84">
        <f t="shared" si="10"/>
        <v>9.0185653704245583E-2</v>
      </c>
      <c r="Y12" s="81">
        <f t="shared" si="11"/>
        <v>147612</v>
      </c>
      <c r="Z12" s="84">
        <v>9.9545145147484471E-2</v>
      </c>
      <c r="AA12" s="81">
        <v>170375</v>
      </c>
    </row>
    <row r="13" spans="2:27">
      <c r="B13" s="85" t="s">
        <v>64</v>
      </c>
      <c r="D13" s="72">
        <v>467298</v>
      </c>
      <c r="E13" s="73">
        <v>473559</v>
      </c>
      <c r="F13" s="73">
        <v>487549</v>
      </c>
      <c r="G13" s="73">
        <v>515590</v>
      </c>
      <c r="H13" s="73">
        <v>543298</v>
      </c>
      <c r="I13" s="73">
        <v>591643</v>
      </c>
      <c r="J13" s="74">
        <v>669801</v>
      </c>
      <c r="K13" s="75">
        <v>715260</v>
      </c>
      <c r="L13" s="76"/>
      <c r="N13" s="77">
        <f t="shared" si="0"/>
        <v>1.3398302582078303E-2</v>
      </c>
      <c r="O13" s="74">
        <f t="shared" si="1"/>
        <v>6261</v>
      </c>
      <c r="P13" s="77">
        <f t="shared" si="2"/>
        <v>2.9542253446772193E-2</v>
      </c>
      <c r="Q13" s="74">
        <f t="shared" si="3"/>
        <v>13990</v>
      </c>
      <c r="R13" s="77">
        <f t="shared" si="4"/>
        <v>5.7514219083620421E-2</v>
      </c>
      <c r="S13" s="74">
        <f t="shared" si="5"/>
        <v>28041</v>
      </c>
      <c r="T13" s="77">
        <f t="shared" si="6"/>
        <v>5.374037510424956E-2</v>
      </c>
      <c r="U13" s="74">
        <f t="shared" si="7"/>
        <v>27708</v>
      </c>
      <c r="V13" s="77">
        <f t="shared" si="8"/>
        <v>8.8984314317372748E-2</v>
      </c>
      <c r="W13" s="74">
        <f t="shared" si="9"/>
        <v>48345</v>
      </c>
      <c r="X13" s="77">
        <f t="shared" si="10"/>
        <v>0.13210331230150607</v>
      </c>
      <c r="Y13" s="74">
        <f t="shared" si="11"/>
        <v>78158</v>
      </c>
      <c r="Z13" s="77">
        <v>0.1218919987200964</v>
      </c>
      <c r="AA13" s="74">
        <v>77712</v>
      </c>
    </row>
    <row r="14" spans="2:27">
      <c r="B14" s="85" t="s">
        <v>65</v>
      </c>
      <c r="D14" s="72">
        <v>515590</v>
      </c>
      <c r="E14" s="73">
        <v>506355</v>
      </c>
      <c r="F14" s="73">
        <v>529632</v>
      </c>
      <c r="G14" s="73">
        <v>560619</v>
      </c>
      <c r="H14" s="73">
        <v>592130</v>
      </c>
      <c r="I14" s="73">
        <v>612870</v>
      </c>
      <c r="J14" s="74">
        <v>659166</v>
      </c>
      <c r="K14" s="75">
        <v>691891</v>
      </c>
      <c r="L14" s="76"/>
      <c r="N14" s="77">
        <f t="shared" si="0"/>
        <v>-1.7911518842491092E-2</v>
      </c>
      <c r="O14" s="74">
        <f t="shared" si="1"/>
        <v>-9235</v>
      </c>
      <c r="P14" s="77">
        <f t="shared" si="2"/>
        <v>4.5969724797819689E-2</v>
      </c>
      <c r="Q14" s="74">
        <f t="shared" si="3"/>
        <v>23277</v>
      </c>
      <c r="R14" s="77">
        <f t="shared" si="4"/>
        <v>5.8506661228928669E-2</v>
      </c>
      <c r="S14" s="74">
        <f t="shared" si="5"/>
        <v>30987</v>
      </c>
      <c r="T14" s="77">
        <f t="shared" si="6"/>
        <v>5.6207513480634796E-2</v>
      </c>
      <c r="U14" s="74">
        <f t="shared" si="7"/>
        <v>31511</v>
      </c>
      <c r="V14" s="77">
        <f t="shared" si="8"/>
        <v>3.5026092243257478E-2</v>
      </c>
      <c r="W14" s="74">
        <f t="shared" si="9"/>
        <v>20740</v>
      </c>
      <c r="X14" s="77">
        <f t="shared" si="10"/>
        <v>7.5539673992853329E-2</v>
      </c>
      <c r="Y14" s="74">
        <f t="shared" si="11"/>
        <v>46296</v>
      </c>
      <c r="Z14" s="77">
        <v>8.9465164689469301E-2</v>
      </c>
      <c r="AA14" s="74">
        <v>56817</v>
      </c>
    </row>
    <row r="15" spans="2:27">
      <c r="B15" s="86" t="s">
        <v>66</v>
      </c>
      <c r="D15" s="87">
        <v>402149</v>
      </c>
      <c r="E15" s="88">
        <v>376559</v>
      </c>
      <c r="F15" s="88">
        <v>398397</v>
      </c>
      <c r="G15" s="88">
        <v>414651</v>
      </c>
      <c r="H15" s="88">
        <v>431679</v>
      </c>
      <c r="I15" s="88">
        <v>432244</v>
      </c>
      <c r="J15" s="89">
        <v>455402</v>
      </c>
      <c r="K15" s="90">
        <v>474759</v>
      </c>
      <c r="L15" s="91"/>
      <c r="N15" s="92">
        <f t="shared" si="0"/>
        <v>-6.363313100368273E-2</v>
      </c>
      <c r="O15" s="89">
        <f t="shared" si="1"/>
        <v>-25590</v>
      </c>
      <c r="P15" s="92">
        <f t="shared" si="2"/>
        <v>5.7993568072997936E-2</v>
      </c>
      <c r="Q15" s="89">
        <f t="shared" si="3"/>
        <v>21838</v>
      </c>
      <c r="R15" s="92">
        <f t="shared" si="4"/>
        <v>4.0798499988704773E-2</v>
      </c>
      <c r="S15" s="89">
        <f t="shared" si="5"/>
        <v>16254</v>
      </c>
      <c r="T15" s="92">
        <f t="shared" si="6"/>
        <v>4.1065860205329319E-2</v>
      </c>
      <c r="U15" s="89">
        <f t="shared" si="7"/>
        <v>17028</v>
      </c>
      <c r="V15" s="92">
        <f t="shared" si="8"/>
        <v>1.3088429133685242E-3</v>
      </c>
      <c r="W15" s="89">
        <f t="shared" si="9"/>
        <v>565</v>
      </c>
      <c r="X15" s="92">
        <f t="shared" si="10"/>
        <v>5.3576220838230215E-2</v>
      </c>
      <c r="Y15" s="89">
        <f t="shared" si="11"/>
        <v>23158</v>
      </c>
      <c r="Z15" s="92">
        <v>8.1669943701827119E-2</v>
      </c>
      <c r="AA15" s="89">
        <v>35846</v>
      </c>
    </row>
    <row r="16" spans="2:27">
      <c r="B16" s="29" t="s">
        <v>67</v>
      </c>
      <c r="D16" s="66">
        <v>1115183</v>
      </c>
      <c r="E16" s="67">
        <v>1124230</v>
      </c>
      <c r="F16" s="67">
        <v>1222142</v>
      </c>
      <c r="G16" s="67">
        <v>1313437</v>
      </c>
      <c r="H16" s="67">
        <v>1411866</v>
      </c>
      <c r="I16" s="67">
        <v>1518424</v>
      </c>
      <c r="J16" s="68">
        <v>1677042</v>
      </c>
      <c r="K16" s="69">
        <v>1768186</v>
      </c>
      <c r="L16" s="33"/>
      <c r="N16" s="70">
        <f t="shared" si="0"/>
        <v>8.1125698652149136E-3</v>
      </c>
      <c r="O16" s="68">
        <f t="shared" si="1"/>
        <v>9047</v>
      </c>
      <c r="P16" s="70">
        <f t="shared" si="2"/>
        <v>8.7092498865890322E-2</v>
      </c>
      <c r="Q16" s="68">
        <f t="shared" si="3"/>
        <v>97912</v>
      </c>
      <c r="R16" s="70">
        <f t="shared" si="4"/>
        <v>7.4700812180581222E-2</v>
      </c>
      <c r="S16" s="68">
        <f t="shared" si="5"/>
        <v>91295</v>
      </c>
      <c r="T16" s="70">
        <f t="shared" si="6"/>
        <v>7.4940023769697328E-2</v>
      </c>
      <c r="U16" s="68">
        <f t="shared" si="7"/>
        <v>98429</v>
      </c>
      <c r="V16" s="70">
        <f t="shared" si="8"/>
        <v>7.5473168133519675E-2</v>
      </c>
      <c r="W16" s="68">
        <f t="shared" si="9"/>
        <v>106558</v>
      </c>
      <c r="X16" s="70">
        <f t="shared" si="10"/>
        <v>0.10446225823617117</v>
      </c>
      <c r="Y16" s="68">
        <f t="shared" si="11"/>
        <v>158618</v>
      </c>
      <c r="Z16" s="70">
        <v>0.10847979337301621</v>
      </c>
      <c r="AA16" s="68">
        <v>173041</v>
      </c>
    </row>
    <row r="17" spans="2:27">
      <c r="B17" s="85" t="s">
        <v>64</v>
      </c>
      <c r="D17" s="72">
        <v>310719</v>
      </c>
      <c r="E17" s="73">
        <v>337667</v>
      </c>
      <c r="F17" s="73">
        <v>378893</v>
      </c>
      <c r="G17" s="73">
        <v>419029</v>
      </c>
      <c r="H17" s="73">
        <v>459833</v>
      </c>
      <c r="I17" s="73">
        <v>525352</v>
      </c>
      <c r="J17" s="74">
        <v>608536</v>
      </c>
      <c r="K17" s="75">
        <v>649921</v>
      </c>
      <c r="L17" s="76"/>
      <c r="N17" s="77">
        <f t="shared" si="0"/>
        <v>8.6727879531023122E-2</v>
      </c>
      <c r="O17" s="74">
        <f t="shared" si="1"/>
        <v>26948</v>
      </c>
      <c r="P17" s="77">
        <f t="shared" si="2"/>
        <v>0.12209069882458157</v>
      </c>
      <c r="Q17" s="74">
        <f t="shared" si="3"/>
        <v>41226</v>
      </c>
      <c r="R17" s="77">
        <f t="shared" si="4"/>
        <v>0.10592964240563951</v>
      </c>
      <c r="S17" s="74">
        <f t="shared" si="5"/>
        <v>40136</v>
      </c>
      <c r="T17" s="77">
        <f t="shared" si="6"/>
        <v>9.7377508477933583E-2</v>
      </c>
      <c r="U17" s="74">
        <f t="shared" si="7"/>
        <v>40804</v>
      </c>
      <c r="V17" s="77">
        <f t="shared" si="8"/>
        <v>0.14248433670484717</v>
      </c>
      <c r="W17" s="74">
        <f t="shared" si="9"/>
        <v>65519</v>
      </c>
      <c r="X17" s="77">
        <f t="shared" si="10"/>
        <v>0.15833955138649891</v>
      </c>
      <c r="Y17" s="74">
        <f t="shared" si="11"/>
        <v>83184</v>
      </c>
      <c r="Z17" s="77">
        <v>0.13575692546431889</v>
      </c>
      <c r="AA17" s="74">
        <v>77685</v>
      </c>
    </row>
    <row r="18" spans="2:27">
      <c r="B18" s="85" t="s">
        <v>65</v>
      </c>
      <c r="D18" s="72">
        <v>442658</v>
      </c>
      <c r="E18" s="73">
        <v>443395</v>
      </c>
      <c r="F18" s="73">
        <v>474372</v>
      </c>
      <c r="G18" s="73">
        <v>508082</v>
      </c>
      <c r="H18" s="73">
        <v>544804</v>
      </c>
      <c r="I18" s="73">
        <v>578248</v>
      </c>
      <c r="J18" s="74">
        <v>628063</v>
      </c>
      <c r="K18" s="75">
        <v>658174</v>
      </c>
      <c r="L18" s="76"/>
      <c r="N18" s="77">
        <f t="shared" si="0"/>
        <v>1.6649422353147703E-3</v>
      </c>
      <c r="O18" s="74">
        <f t="shared" si="1"/>
        <v>737</v>
      </c>
      <c r="P18" s="77">
        <f t="shared" si="2"/>
        <v>6.9863214515274219E-2</v>
      </c>
      <c r="Q18" s="74">
        <f t="shared" si="3"/>
        <v>30977</v>
      </c>
      <c r="R18" s="77">
        <f t="shared" si="4"/>
        <v>7.1062372989974198E-2</v>
      </c>
      <c r="S18" s="74">
        <f t="shared" si="5"/>
        <v>33710</v>
      </c>
      <c r="T18" s="77">
        <f t="shared" si="6"/>
        <v>7.2275735019150522E-2</v>
      </c>
      <c r="U18" s="74">
        <f t="shared" si="7"/>
        <v>36722</v>
      </c>
      <c r="V18" s="77">
        <f t="shared" si="8"/>
        <v>6.138721448447515E-2</v>
      </c>
      <c r="W18" s="74">
        <f t="shared" si="9"/>
        <v>33444</v>
      </c>
      <c r="X18" s="77">
        <f t="shared" si="10"/>
        <v>8.614815788381458E-2</v>
      </c>
      <c r="Y18" s="74">
        <f t="shared" si="11"/>
        <v>49815</v>
      </c>
      <c r="Z18" s="77">
        <v>9.5475948343156203E-2</v>
      </c>
      <c r="AA18" s="74">
        <v>57363</v>
      </c>
    </row>
    <row r="19" spans="2:27">
      <c r="B19" s="86" t="s">
        <v>66</v>
      </c>
      <c r="D19" s="87">
        <v>361806</v>
      </c>
      <c r="E19" s="88">
        <v>343168</v>
      </c>
      <c r="F19" s="88">
        <v>368877</v>
      </c>
      <c r="G19" s="88">
        <v>386326</v>
      </c>
      <c r="H19" s="88">
        <v>407229</v>
      </c>
      <c r="I19" s="88">
        <v>414824</v>
      </c>
      <c r="J19" s="89">
        <v>440443</v>
      </c>
      <c r="K19" s="90">
        <v>460091</v>
      </c>
      <c r="L19" s="91"/>
      <c r="N19" s="92">
        <f t="shared" si="0"/>
        <v>-5.151379468554973E-2</v>
      </c>
      <c r="O19" s="89">
        <f t="shared" si="1"/>
        <v>-18638</v>
      </c>
      <c r="P19" s="92">
        <f t="shared" si="2"/>
        <v>7.4916658895934463E-2</v>
      </c>
      <c r="Q19" s="89">
        <f t="shared" si="3"/>
        <v>25709</v>
      </c>
      <c r="R19" s="92">
        <f t="shared" si="4"/>
        <v>4.7303030549478597E-2</v>
      </c>
      <c r="S19" s="89">
        <f t="shared" si="5"/>
        <v>17449</v>
      </c>
      <c r="T19" s="92">
        <f t="shared" si="6"/>
        <v>5.4107153026200727E-2</v>
      </c>
      <c r="U19" s="89">
        <f t="shared" si="7"/>
        <v>20903</v>
      </c>
      <c r="V19" s="92">
        <f t="shared" si="8"/>
        <v>1.8650439924465134E-2</v>
      </c>
      <c r="W19" s="89">
        <f t="shared" si="9"/>
        <v>7595</v>
      </c>
      <c r="X19" s="92">
        <f t="shared" si="10"/>
        <v>6.1758721771160818E-2</v>
      </c>
      <c r="Y19" s="89">
        <f t="shared" si="11"/>
        <v>25619</v>
      </c>
      <c r="Z19" s="92">
        <v>9.0009902913541495E-2</v>
      </c>
      <c r="AA19" s="89">
        <v>37993</v>
      </c>
    </row>
    <row r="20" spans="2:27">
      <c r="B20" s="29" t="s">
        <v>68</v>
      </c>
      <c r="D20" s="66">
        <v>269854</v>
      </c>
      <c r="E20" s="67">
        <v>232243</v>
      </c>
      <c r="F20" s="67">
        <v>193436</v>
      </c>
      <c r="G20" s="67">
        <v>177423</v>
      </c>
      <c r="H20" s="67">
        <v>155241</v>
      </c>
      <c r="I20" s="67">
        <v>118333</v>
      </c>
      <c r="J20" s="68">
        <v>107327</v>
      </c>
      <c r="K20" s="69">
        <v>113724</v>
      </c>
      <c r="L20" s="33"/>
      <c r="N20" s="70">
        <f t="shared" si="0"/>
        <v>-0.13937536593861866</v>
      </c>
      <c r="O20" s="68">
        <f t="shared" si="1"/>
        <v>-37611</v>
      </c>
      <c r="P20" s="70">
        <f t="shared" si="2"/>
        <v>-0.16709653251120593</v>
      </c>
      <c r="Q20" s="68">
        <f t="shared" si="3"/>
        <v>-38807</v>
      </c>
      <c r="R20" s="70">
        <f t="shared" si="4"/>
        <v>-8.2781902024442244E-2</v>
      </c>
      <c r="S20" s="68">
        <f t="shared" si="5"/>
        <v>-16013</v>
      </c>
      <c r="T20" s="70">
        <f t="shared" si="6"/>
        <v>-0.12502324952232802</v>
      </c>
      <c r="U20" s="68">
        <f t="shared" si="7"/>
        <v>-22182</v>
      </c>
      <c r="V20" s="70">
        <f t="shared" si="8"/>
        <v>-0.23774647161510165</v>
      </c>
      <c r="W20" s="68">
        <f t="shared" si="9"/>
        <v>-36908</v>
      </c>
      <c r="X20" s="70">
        <f t="shared" si="10"/>
        <v>-9.3008712700599183E-2</v>
      </c>
      <c r="Y20" s="68">
        <f t="shared" si="11"/>
        <v>-11006</v>
      </c>
      <c r="Z20" s="70">
        <v>-2.2905747916487699E-2</v>
      </c>
      <c r="AA20" s="68">
        <v>-2666</v>
      </c>
    </row>
    <row r="21" spans="2:27">
      <c r="B21" s="35" t="s">
        <v>64</v>
      </c>
      <c r="D21" s="72">
        <f t="shared" ref="D21:K23" si="12">D13-D17</f>
        <v>156579</v>
      </c>
      <c r="E21" s="73">
        <f t="shared" si="12"/>
        <v>135892</v>
      </c>
      <c r="F21" s="73">
        <f t="shared" si="12"/>
        <v>108656</v>
      </c>
      <c r="G21" s="73">
        <f t="shared" si="12"/>
        <v>96561</v>
      </c>
      <c r="H21" s="73">
        <f t="shared" si="12"/>
        <v>83465</v>
      </c>
      <c r="I21" s="73">
        <f t="shared" si="12"/>
        <v>66291</v>
      </c>
      <c r="J21" s="74">
        <f t="shared" si="12"/>
        <v>61265</v>
      </c>
      <c r="K21" s="75">
        <f t="shared" si="12"/>
        <v>65339</v>
      </c>
      <c r="L21" s="76"/>
      <c r="N21" s="77">
        <f t="shared" si="0"/>
        <v>-0.13211861105256772</v>
      </c>
      <c r="O21" s="74">
        <f t="shared" si="1"/>
        <v>-20687</v>
      </c>
      <c r="P21" s="77">
        <f t="shared" si="2"/>
        <v>-0.20042386601124418</v>
      </c>
      <c r="Q21" s="74">
        <f t="shared" si="3"/>
        <v>-27236</v>
      </c>
      <c r="R21" s="77">
        <f t="shared" si="4"/>
        <v>-0.11131460756884115</v>
      </c>
      <c r="S21" s="74">
        <f t="shared" si="5"/>
        <v>-12095</v>
      </c>
      <c r="T21" s="77">
        <f t="shared" si="6"/>
        <v>-0.1356241132548337</v>
      </c>
      <c r="U21" s="74">
        <f t="shared" si="7"/>
        <v>-13096</v>
      </c>
      <c r="V21" s="77">
        <f t="shared" si="8"/>
        <v>-0.20576289462649011</v>
      </c>
      <c r="W21" s="74">
        <f t="shared" si="9"/>
        <v>-17174</v>
      </c>
      <c r="X21" s="77">
        <f t="shared" si="10"/>
        <v>-7.5817230091565935E-2</v>
      </c>
      <c r="Y21" s="74">
        <f t="shared" si="11"/>
        <v>-5026</v>
      </c>
      <c r="Z21" s="77">
        <f t="shared" ref="Z21:AA23" si="13">IFERROR(Z13-Z17,"-")</f>
        <v>-1.3864926744222489E-2</v>
      </c>
      <c r="AA21" s="74">
        <f t="shared" si="13"/>
        <v>27</v>
      </c>
    </row>
    <row r="22" spans="2:27">
      <c r="B22" s="35" t="s">
        <v>65</v>
      </c>
      <c r="D22" s="72">
        <f t="shared" si="12"/>
        <v>72932</v>
      </c>
      <c r="E22" s="73">
        <f t="shared" si="12"/>
        <v>62960</v>
      </c>
      <c r="F22" s="73">
        <f t="shared" si="12"/>
        <v>55260</v>
      </c>
      <c r="G22" s="73">
        <f t="shared" si="12"/>
        <v>52537</v>
      </c>
      <c r="H22" s="73">
        <f t="shared" si="12"/>
        <v>47326</v>
      </c>
      <c r="I22" s="73">
        <f t="shared" si="12"/>
        <v>34622</v>
      </c>
      <c r="J22" s="74">
        <f t="shared" si="12"/>
        <v>31103</v>
      </c>
      <c r="K22" s="75">
        <f t="shared" si="12"/>
        <v>33717</v>
      </c>
      <c r="L22" s="76"/>
      <c r="N22" s="77">
        <f t="shared" si="0"/>
        <v>-0.13673010475511438</v>
      </c>
      <c r="O22" s="74">
        <f t="shared" si="1"/>
        <v>-9972</v>
      </c>
      <c r="P22" s="77">
        <f t="shared" si="2"/>
        <v>-0.12229987293519695</v>
      </c>
      <c r="Q22" s="74">
        <f t="shared" si="3"/>
        <v>-7700</v>
      </c>
      <c r="R22" s="77">
        <f t="shared" si="4"/>
        <v>-4.9276149113282708E-2</v>
      </c>
      <c r="S22" s="74">
        <f t="shared" si="5"/>
        <v>-2723</v>
      </c>
      <c r="T22" s="77">
        <f t="shared" si="6"/>
        <v>-9.9187239469326394E-2</v>
      </c>
      <c r="U22" s="74">
        <f t="shared" si="7"/>
        <v>-5211</v>
      </c>
      <c r="V22" s="77">
        <f t="shared" si="8"/>
        <v>-0.26843595486624683</v>
      </c>
      <c r="W22" s="74">
        <f t="shared" si="9"/>
        <v>-12704</v>
      </c>
      <c r="X22" s="77">
        <f t="shared" si="10"/>
        <v>-0.10164057535670956</v>
      </c>
      <c r="Y22" s="74">
        <f t="shared" si="11"/>
        <v>-3519</v>
      </c>
      <c r="Z22" s="77">
        <f t="shared" si="13"/>
        <v>-6.0107836536869019E-3</v>
      </c>
      <c r="AA22" s="74">
        <f t="shared" si="13"/>
        <v>-546</v>
      </c>
    </row>
    <row r="23" spans="2:27">
      <c r="B23" s="93" t="s">
        <v>66</v>
      </c>
      <c r="D23" s="87">
        <f t="shared" si="12"/>
        <v>40343</v>
      </c>
      <c r="E23" s="88">
        <f t="shared" si="12"/>
        <v>33391</v>
      </c>
      <c r="F23" s="88">
        <f t="shared" si="12"/>
        <v>29520</v>
      </c>
      <c r="G23" s="88">
        <f t="shared" si="12"/>
        <v>28325</v>
      </c>
      <c r="H23" s="88">
        <f t="shared" si="12"/>
        <v>24450</v>
      </c>
      <c r="I23" s="88">
        <f t="shared" si="12"/>
        <v>17420</v>
      </c>
      <c r="J23" s="89">
        <f t="shared" si="12"/>
        <v>14959</v>
      </c>
      <c r="K23" s="90">
        <f t="shared" si="12"/>
        <v>14668</v>
      </c>
      <c r="L23" s="91"/>
      <c r="N23" s="92">
        <f t="shared" si="0"/>
        <v>-0.17232233596906521</v>
      </c>
      <c r="O23" s="89">
        <f t="shared" si="1"/>
        <v>-6952</v>
      </c>
      <c r="P23" s="92">
        <f t="shared" si="2"/>
        <v>-0.11592944206522715</v>
      </c>
      <c r="Q23" s="89">
        <f t="shared" si="3"/>
        <v>-3871</v>
      </c>
      <c r="R23" s="92">
        <f t="shared" si="4"/>
        <v>-4.0481029810298108E-2</v>
      </c>
      <c r="S23" s="89">
        <f t="shared" si="5"/>
        <v>-1195</v>
      </c>
      <c r="T23" s="92">
        <f t="shared" si="6"/>
        <v>-0.13680494263018539</v>
      </c>
      <c r="U23" s="89">
        <f t="shared" si="7"/>
        <v>-3875</v>
      </c>
      <c r="V23" s="92">
        <f t="shared" si="8"/>
        <v>-0.28752556237218818</v>
      </c>
      <c r="W23" s="89">
        <f t="shared" si="9"/>
        <v>-7030</v>
      </c>
      <c r="X23" s="92">
        <f t="shared" si="10"/>
        <v>-0.14127439724454649</v>
      </c>
      <c r="Y23" s="89">
        <f t="shared" si="11"/>
        <v>-2461</v>
      </c>
      <c r="Z23" s="92">
        <f t="shared" si="13"/>
        <v>-8.3399592117143762E-3</v>
      </c>
      <c r="AA23" s="89">
        <f t="shared" si="13"/>
        <v>-2147</v>
      </c>
    </row>
    <row r="25" spans="2:27">
      <c r="D25" s="204" t="s">
        <v>49</v>
      </c>
      <c r="E25" s="205"/>
      <c r="F25" s="205"/>
      <c r="G25" s="205"/>
      <c r="H25" s="205"/>
      <c r="I25" s="205"/>
      <c r="J25" s="205"/>
      <c r="K25" s="205"/>
      <c r="L25" s="206"/>
      <c r="N25" s="204" t="s">
        <v>50</v>
      </c>
      <c r="O25" s="210"/>
      <c r="P25" s="210"/>
      <c r="Q25" s="210"/>
      <c r="R25" s="210"/>
      <c r="S25" s="210"/>
      <c r="T25" s="210"/>
      <c r="U25" s="210"/>
      <c r="V25" s="210"/>
      <c r="W25" s="210"/>
      <c r="X25" s="210"/>
      <c r="Y25" s="210"/>
      <c r="Z25" s="210"/>
      <c r="AA25" s="211"/>
    </row>
    <row r="26" spans="2:27">
      <c r="D26" s="207"/>
      <c r="E26" s="208"/>
      <c r="F26" s="208"/>
      <c r="G26" s="208"/>
      <c r="H26" s="208"/>
      <c r="I26" s="208"/>
      <c r="J26" s="208"/>
      <c r="K26" s="208"/>
      <c r="L26" s="209"/>
      <c r="N26" s="204" t="s">
        <v>51</v>
      </c>
      <c r="O26" s="211"/>
      <c r="P26" s="204" t="s">
        <v>52</v>
      </c>
      <c r="Q26" s="211"/>
      <c r="R26" s="204" t="s">
        <v>53</v>
      </c>
      <c r="S26" s="211"/>
      <c r="T26" s="204" t="s">
        <v>54</v>
      </c>
      <c r="U26" s="211"/>
      <c r="V26" s="204" t="s">
        <v>55</v>
      </c>
      <c r="W26" s="211"/>
      <c r="X26" s="204" t="s">
        <v>56</v>
      </c>
      <c r="Y26" s="211"/>
      <c r="Z26" s="204" t="s">
        <v>2</v>
      </c>
      <c r="AA26" s="211"/>
    </row>
    <row r="27" spans="2:27">
      <c r="D27" s="4" t="s">
        <v>57</v>
      </c>
      <c r="E27" s="4" t="s">
        <v>51</v>
      </c>
      <c r="F27" s="4" t="s">
        <v>52</v>
      </c>
      <c r="G27" s="4" t="s">
        <v>53</v>
      </c>
      <c r="H27" s="4" t="s">
        <v>54</v>
      </c>
      <c r="I27" s="4" t="s">
        <v>55</v>
      </c>
      <c r="J27" s="4" t="s">
        <v>56</v>
      </c>
      <c r="K27" s="4" t="s">
        <v>2</v>
      </c>
      <c r="L27" s="4"/>
      <c r="N27" s="4" t="s">
        <v>58</v>
      </c>
      <c r="O27" s="4" t="s">
        <v>59</v>
      </c>
      <c r="P27" s="4" t="s">
        <v>58</v>
      </c>
      <c r="Q27" s="4" t="s">
        <v>59</v>
      </c>
      <c r="R27" s="4" t="s">
        <v>58</v>
      </c>
      <c r="S27" s="4" t="s">
        <v>59</v>
      </c>
      <c r="T27" s="4" t="s">
        <v>58</v>
      </c>
      <c r="U27" s="4" t="s">
        <v>59</v>
      </c>
      <c r="V27" s="4" t="s">
        <v>58</v>
      </c>
      <c r="W27" s="4" t="s">
        <v>59</v>
      </c>
      <c r="X27" s="4" t="s">
        <v>58</v>
      </c>
      <c r="Y27" s="4" t="s">
        <v>59</v>
      </c>
      <c r="Z27" s="4" t="s">
        <v>58</v>
      </c>
      <c r="AA27" s="4" t="s">
        <v>59</v>
      </c>
    </row>
    <row r="28" spans="2:27">
      <c r="B28" s="31" t="s">
        <v>69</v>
      </c>
      <c r="D28" s="60">
        <f t="shared" ref="D28:K28" si="14">D29+D30+D31+D32+D33+D34+D41+D42</f>
        <v>1411021</v>
      </c>
      <c r="E28" s="61">
        <f t="shared" si="14"/>
        <v>1427207</v>
      </c>
      <c r="F28" s="61">
        <f t="shared" si="14"/>
        <v>1569205</v>
      </c>
      <c r="G28" s="61">
        <f t="shared" si="14"/>
        <v>1727429</v>
      </c>
      <c r="H28" s="61">
        <f t="shared" si="14"/>
        <v>1906051</v>
      </c>
      <c r="I28" s="61">
        <f t="shared" si="14"/>
        <v>2125145</v>
      </c>
      <c r="J28" s="62">
        <f t="shared" si="14"/>
        <v>2391346</v>
      </c>
      <c r="K28" s="63">
        <f t="shared" si="14"/>
        <v>2555713</v>
      </c>
      <c r="L28" s="64"/>
      <c r="N28" s="65">
        <f t="shared" ref="N28:N43" si="15">IFERROR(E28/D28-1,"-")</f>
        <v>1.1471126227037054E-2</v>
      </c>
      <c r="O28" s="62">
        <f t="shared" ref="O28:O42" si="16">E28-D28</f>
        <v>16186</v>
      </c>
      <c r="P28" s="65">
        <f t="shared" ref="P28:P43" si="17">IFERROR(F28/E28-1,"-")</f>
        <v>9.9493626362538778E-2</v>
      </c>
      <c r="Q28" s="62">
        <f t="shared" ref="Q28:Q42" si="18">F28-E28</f>
        <v>141998</v>
      </c>
      <c r="R28" s="65">
        <f t="shared" ref="R28:R43" si="19">IFERROR(G28/F28-1,"-")</f>
        <v>0.10083067540569912</v>
      </c>
      <c r="S28" s="62">
        <f t="shared" ref="S28:S42" si="20">G28-F28</f>
        <v>158224</v>
      </c>
      <c r="T28" s="65">
        <f t="shared" ref="T28:T43" si="21">IFERROR(H28/G28-1,"-")</f>
        <v>0.10340338155721596</v>
      </c>
      <c r="U28" s="62">
        <f t="shared" ref="U28:U42" si="22">H28-G28</f>
        <v>178622</v>
      </c>
      <c r="V28" s="65">
        <f t="shared" ref="V28:V43" si="23">IFERROR(I28/H28-1,"-")</f>
        <v>0.11494655704385659</v>
      </c>
      <c r="W28" s="62">
        <f t="shared" ref="W28:W42" si="24">I28-H28</f>
        <v>219094</v>
      </c>
      <c r="X28" s="65">
        <f t="shared" ref="X28:X43" si="25">IFERROR(J28/I28-1,"-")</f>
        <v>0.12526251149921541</v>
      </c>
      <c r="Y28" s="62">
        <f t="shared" ref="Y28:Y42" si="26">J28-I28</f>
        <v>266201</v>
      </c>
      <c r="Z28" s="65">
        <f>IFERROR(K28/D28-1,"-")</f>
        <v>0.81125086019272574</v>
      </c>
      <c r="AA28" s="62">
        <f>K28-D28</f>
        <v>1144692</v>
      </c>
    </row>
    <row r="29" spans="2:27">
      <c r="B29" s="94" t="s">
        <v>70</v>
      </c>
      <c r="D29" s="95">
        <v>60438</v>
      </c>
      <c r="E29" s="96">
        <v>61411</v>
      </c>
      <c r="F29" s="96">
        <v>62214</v>
      </c>
      <c r="G29" s="96">
        <v>65642</v>
      </c>
      <c r="H29" s="96">
        <v>69697</v>
      </c>
      <c r="I29" s="96">
        <v>78342</v>
      </c>
      <c r="J29" s="97">
        <v>79376</v>
      </c>
      <c r="K29" s="98">
        <v>84850</v>
      </c>
      <c r="L29" s="99"/>
      <c r="N29" s="100">
        <f t="shared" si="15"/>
        <v>1.6099142923326371E-2</v>
      </c>
      <c r="O29" s="97">
        <f t="shared" si="16"/>
        <v>973</v>
      </c>
      <c r="P29" s="100">
        <f t="shared" si="17"/>
        <v>1.3075833319763586E-2</v>
      </c>
      <c r="Q29" s="97">
        <f t="shared" si="18"/>
        <v>803</v>
      </c>
      <c r="R29" s="100">
        <f t="shared" si="19"/>
        <v>5.510013823255222E-2</v>
      </c>
      <c r="S29" s="97">
        <f t="shared" si="20"/>
        <v>3428</v>
      </c>
      <c r="T29" s="100">
        <f t="shared" si="21"/>
        <v>6.1774473660156648E-2</v>
      </c>
      <c r="U29" s="97">
        <f t="shared" si="22"/>
        <v>4055</v>
      </c>
      <c r="V29" s="100">
        <f t="shared" si="23"/>
        <v>0.1240369025926511</v>
      </c>
      <c r="W29" s="97">
        <f t="shared" si="24"/>
        <v>8645</v>
      </c>
      <c r="X29" s="100">
        <f t="shared" si="25"/>
        <v>1.3198539736029247E-2</v>
      </c>
      <c r="Y29" s="97">
        <f t="shared" si="26"/>
        <v>1034</v>
      </c>
      <c r="Z29" s="100">
        <v>9.5715281902941651E-2</v>
      </c>
      <c r="AA29" s="97">
        <v>7412</v>
      </c>
    </row>
    <row r="30" spans="2:27">
      <c r="B30" s="71" t="s">
        <v>71</v>
      </c>
      <c r="D30" s="72">
        <v>246617</v>
      </c>
      <c r="E30" s="73">
        <v>254644</v>
      </c>
      <c r="F30" s="73">
        <v>292469</v>
      </c>
      <c r="G30" s="73">
        <v>351993</v>
      </c>
      <c r="H30" s="73">
        <v>427677</v>
      </c>
      <c r="I30" s="73">
        <v>524561</v>
      </c>
      <c r="J30" s="74">
        <v>628736</v>
      </c>
      <c r="K30" s="75">
        <v>694152</v>
      </c>
      <c r="L30" s="76"/>
      <c r="N30" s="77">
        <f t="shared" si="15"/>
        <v>3.2548445565390827E-2</v>
      </c>
      <c r="O30" s="74">
        <f t="shared" si="16"/>
        <v>8027</v>
      </c>
      <c r="P30" s="77">
        <f t="shared" si="17"/>
        <v>0.14854070781169004</v>
      </c>
      <c r="Q30" s="74">
        <f t="shared" si="18"/>
        <v>37825</v>
      </c>
      <c r="R30" s="77">
        <f t="shared" si="19"/>
        <v>0.20352242459884629</v>
      </c>
      <c r="S30" s="74">
        <f t="shared" si="20"/>
        <v>59524</v>
      </c>
      <c r="T30" s="77">
        <f t="shared" si="21"/>
        <v>0.21501563951555847</v>
      </c>
      <c r="U30" s="74">
        <f t="shared" si="22"/>
        <v>75684</v>
      </c>
      <c r="V30" s="77">
        <f t="shared" si="23"/>
        <v>0.22653544614276666</v>
      </c>
      <c r="W30" s="74">
        <f t="shared" si="24"/>
        <v>96884</v>
      </c>
      <c r="X30" s="77">
        <f t="shared" si="25"/>
        <v>0.19859463437045455</v>
      </c>
      <c r="Y30" s="74">
        <f t="shared" si="26"/>
        <v>104175</v>
      </c>
      <c r="Z30" s="77">
        <v>0.21211147586784951</v>
      </c>
      <c r="AA30" s="74">
        <v>121472</v>
      </c>
    </row>
    <row r="31" spans="2:27">
      <c r="B31" s="71" t="s">
        <v>72</v>
      </c>
      <c r="D31" s="72">
        <v>250318</v>
      </c>
      <c r="E31" s="73">
        <v>253202</v>
      </c>
      <c r="F31" s="73">
        <v>291129</v>
      </c>
      <c r="G31" s="73">
        <v>322595</v>
      </c>
      <c r="H31" s="73">
        <v>343152</v>
      </c>
      <c r="I31" s="73">
        <v>357497</v>
      </c>
      <c r="J31" s="74">
        <v>395421</v>
      </c>
      <c r="K31" s="75">
        <v>414984</v>
      </c>
      <c r="L31" s="76"/>
      <c r="N31" s="77">
        <f t="shared" si="15"/>
        <v>1.1521344849351633E-2</v>
      </c>
      <c r="O31" s="74">
        <f t="shared" si="16"/>
        <v>2884</v>
      </c>
      <c r="P31" s="77">
        <f t="shared" si="17"/>
        <v>0.14978949613352177</v>
      </c>
      <c r="Q31" s="74">
        <f t="shared" si="18"/>
        <v>37927</v>
      </c>
      <c r="R31" s="77">
        <f t="shared" si="19"/>
        <v>0.1080826712556977</v>
      </c>
      <c r="S31" s="74">
        <f t="shared" si="20"/>
        <v>31466</v>
      </c>
      <c r="T31" s="77">
        <f t="shared" si="21"/>
        <v>6.3723864288039112E-2</v>
      </c>
      <c r="U31" s="74">
        <f t="shared" si="22"/>
        <v>20557</v>
      </c>
      <c r="V31" s="77">
        <f t="shared" si="23"/>
        <v>4.1803632209633124E-2</v>
      </c>
      <c r="W31" s="74">
        <f t="shared" si="24"/>
        <v>14345</v>
      </c>
      <c r="X31" s="77">
        <f t="shared" si="25"/>
        <v>0.10608200907979648</v>
      </c>
      <c r="Y31" s="74">
        <f t="shared" si="26"/>
        <v>37924</v>
      </c>
      <c r="Z31" s="77">
        <v>0.14348066892065051</v>
      </c>
      <c r="AA31" s="74">
        <v>52071</v>
      </c>
    </row>
    <row r="32" spans="2:27">
      <c r="B32" s="71" t="s">
        <v>73</v>
      </c>
      <c r="D32" s="72">
        <v>96748</v>
      </c>
      <c r="E32" s="73">
        <v>88465</v>
      </c>
      <c r="F32" s="73">
        <v>91795</v>
      </c>
      <c r="G32" s="73">
        <v>97929</v>
      </c>
      <c r="H32" s="73">
        <v>104917</v>
      </c>
      <c r="I32" s="73">
        <v>110349</v>
      </c>
      <c r="J32" s="74">
        <v>110896</v>
      </c>
      <c r="K32" s="75">
        <v>112565</v>
      </c>
      <c r="L32" s="76"/>
      <c r="N32" s="77">
        <f t="shared" si="15"/>
        <v>-8.5614172902799046E-2</v>
      </c>
      <c r="O32" s="74">
        <f t="shared" si="16"/>
        <v>-8283</v>
      </c>
      <c r="P32" s="77">
        <f t="shared" si="17"/>
        <v>3.764200531283568E-2</v>
      </c>
      <c r="Q32" s="74">
        <f t="shared" si="18"/>
        <v>3330</v>
      </c>
      <c r="R32" s="77">
        <f t="shared" si="19"/>
        <v>6.6822811699983609E-2</v>
      </c>
      <c r="S32" s="74">
        <f t="shared" si="20"/>
        <v>6134</v>
      </c>
      <c r="T32" s="77">
        <f t="shared" si="21"/>
        <v>7.1357820461763088E-2</v>
      </c>
      <c r="U32" s="74">
        <f t="shared" si="22"/>
        <v>6988</v>
      </c>
      <c r="V32" s="77">
        <f t="shared" si="23"/>
        <v>5.1774259652868526E-2</v>
      </c>
      <c r="W32" s="74">
        <f t="shared" si="24"/>
        <v>5432</v>
      </c>
      <c r="X32" s="77">
        <f t="shared" si="25"/>
        <v>4.9570000634351352E-3</v>
      </c>
      <c r="Y32" s="74">
        <f t="shared" si="26"/>
        <v>547</v>
      </c>
      <c r="Z32" s="77">
        <v>3.4139036647098157E-2</v>
      </c>
      <c r="AA32" s="74">
        <v>3716</v>
      </c>
    </row>
    <row r="33" spans="2:27">
      <c r="B33" s="71" t="s">
        <v>74</v>
      </c>
      <c r="D33" s="72">
        <v>170785</v>
      </c>
      <c r="E33" s="73">
        <v>156437</v>
      </c>
      <c r="F33" s="73">
        <v>169990</v>
      </c>
      <c r="G33" s="73">
        <v>175956</v>
      </c>
      <c r="H33" s="73">
        <v>181817</v>
      </c>
      <c r="I33" s="73">
        <v>184545</v>
      </c>
      <c r="J33" s="74">
        <v>185779</v>
      </c>
      <c r="K33" s="75">
        <v>191671</v>
      </c>
      <c r="L33" s="76"/>
      <c r="N33" s="77">
        <f t="shared" si="15"/>
        <v>-8.4012061949234385E-2</v>
      </c>
      <c r="O33" s="74">
        <f t="shared" si="16"/>
        <v>-14348</v>
      </c>
      <c r="P33" s="77">
        <f t="shared" si="17"/>
        <v>8.6635514616107523E-2</v>
      </c>
      <c r="Q33" s="74">
        <f t="shared" si="18"/>
        <v>13553</v>
      </c>
      <c r="R33" s="77">
        <f t="shared" si="19"/>
        <v>3.5096182128360409E-2</v>
      </c>
      <c r="S33" s="74">
        <f t="shared" si="20"/>
        <v>5966</v>
      </c>
      <c r="T33" s="77">
        <f t="shared" si="21"/>
        <v>3.3309463729568778E-2</v>
      </c>
      <c r="U33" s="74">
        <f t="shared" si="22"/>
        <v>5861</v>
      </c>
      <c r="V33" s="77">
        <f t="shared" si="23"/>
        <v>1.5004097526633897E-2</v>
      </c>
      <c r="W33" s="74">
        <f t="shared" si="24"/>
        <v>2728</v>
      </c>
      <c r="X33" s="77">
        <f t="shared" si="25"/>
        <v>6.6867159771328843E-3</v>
      </c>
      <c r="Y33" s="74">
        <f t="shared" si="26"/>
        <v>1234</v>
      </c>
      <c r="Z33" s="77">
        <v>4.5063956468163642E-2</v>
      </c>
      <c r="AA33" s="74">
        <v>8265</v>
      </c>
    </row>
    <row r="34" spans="2:27">
      <c r="B34" s="71" t="s">
        <v>75</v>
      </c>
      <c r="D34" s="72">
        <v>151340</v>
      </c>
      <c r="E34" s="73">
        <v>154547</v>
      </c>
      <c r="F34" s="73">
        <v>170517</v>
      </c>
      <c r="G34" s="73">
        <v>187214</v>
      </c>
      <c r="H34" s="73">
        <v>210403</v>
      </c>
      <c r="I34" s="73">
        <v>222787</v>
      </c>
      <c r="J34" s="74">
        <v>242900</v>
      </c>
      <c r="K34" s="75">
        <v>242054</v>
      </c>
      <c r="L34" s="76"/>
      <c r="N34" s="77">
        <f t="shared" si="15"/>
        <v>2.1190696445090529E-2</v>
      </c>
      <c r="O34" s="74">
        <f t="shared" si="16"/>
        <v>3207</v>
      </c>
      <c r="P34" s="77">
        <f t="shared" si="17"/>
        <v>0.10333426077503938</v>
      </c>
      <c r="Q34" s="74">
        <f t="shared" si="18"/>
        <v>15970</v>
      </c>
      <c r="R34" s="77">
        <f t="shared" si="19"/>
        <v>9.7919855498278752E-2</v>
      </c>
      <c r="S34" s="74">
        <f t="shared" si="20"/>
        <v>16697</v>
      </c>
      <c r="T34" s="77">
        <f t="shared" si="21"/>
        <v>0.12386359994444862</v>
      </c>
      <c r="U34" s="74">
        <f t="shared" si="22"/>
        <v>23189</v>
      </c>
      <c r="V34" s="77">
        <f t="shared" si="23"/>
        <v>5.8858476352523503E-2</v>
      </c>
      <c r="W34" s="74">
        <f t="shared" si="24"/>
        <v>12384</v>
      </c>
      <c r="X34" s="77">
        <f t="shared" si="25"/>
        <v>9.0279055779735717E-2</v>
      </c>
      <c r="Y34" s="74">
        <f t="shared" si="26"/>
        <v>20113</v>
      </c>
      <c r="Z34" s="77">
        <v>4.8688132538472262E-2</v>
      </c>
      <c r="AA34" s="74">
        <v>11238</v>
      </c>
    </row>
    <row r="35" spans="2:27">
      <c r="B35" s="101" t="s">
        <v>76</v>
      </c>
      <c r="D35" s="72">
        <v>9202</v>
      </c>
      <c r="E35" s="73">
        <v>11820</v>
      </c>
      <c r="F35" s="73">
        <v>15678</v>
      </c>
      <c r="G35" s="73">
        <v>19892</v>
      </c>
      <c r="H35" s="73">
        <v>22322</v>
      </c>
      <c r="I35" s="73">
        <v>24661</v>
      </c>
      <c r="J35" s="74">
        <v>29701</v>
      </c>
      <c r="K35" s="75">
        <v>31702</v>
      </c>
      <c r="L35" s="76"/>
      <c r="N35" s="77">
        <f t="shared" si="15"/>
        <v>0.28450336883286242</v>
      </c>
      <c r="O35" s="74">
        <f t="shared" si="16"/>
        <v>2618</v>
      </c>
      <c r="P35" s="77">
        <f t="shared" si="17"/>
        <v>0.3263959390862945</v>
      </c>
      <c r="Q35" s="74">
        <f t="shared" si="18"/>
        <v>3858</v>
      </c>
      <c r="R35" s="77">
        <f t="shared" si="19"/>
        <v>0.26878428370965679</v>
      </c>
      <c r="S35" s="74">
        <f t="shared" si="20"/>
        <v>4214</v>
      </c>
      <c r="T35" s="77">
        <f t="shared" si="21"/>
        <v>0.12215966217574903</v>
      </c>
      <c r="U35" s="74">
        <f t="shared" si="22"/>
        <v>2430</v>
      </c>
      <c r="V35" s="77">
        <f t="shared" si="23"/>
        <v>0.10478451751635154</v>
      </c>
      <c r="W35" s="74">
        <f t="shared" si="24"/>
        <v>2339</v>
      </c>
      <c r="X35" s="77">
        <f t="shared" si="25"/>
        <v>0.20437127448197567</v>
      </c>
      <c r="Y35" s="74">
        <f t="shared" si="26"/>
        <v>5040</v>
      </c>
      <c r="Z35" s="77">
        <v>0.14613159797541589</v>
      </c>
      <c r="AA35" s="74">
        <v>4042</v>
      </c>
    </row>
    <row r="36" spans="2:27">
      <c r="B36" s="101" t="s">
        <v>77</v>
      </c>
      <c r="D36" s="72">
        <v>236</v>
      </c>
      <c r="E36" s="73">
        <v>293</v>
      </c>
      <c r="F36" s="73">
        <v>388</v>
      </c>
      <c r="G36" s="73">
        <v>233</v>
      </c>
      <c r="H36" s="73">
        <v>197</v>
      </c>
      <c r="I36" s="73">
        <v>255</v>
      </c>
      <c r="J36" s="74">
        <v>455</v>
      </c>
      <c r="K36" s="75">
        <v>585</v>
      </c>
      <c r="L36" s="76"/>
      <c r="N36" s="77">
        <f t="shared" si="15"/>
        <v>0.24152542372881358</v>
      </c>
      <c r="O36" s="74">
        <f t="shared" si="16"/>
        <v>57</v>
      </c>
      <c r="P36" s="77">
        <f t="shared" si="17"/>
        <v>0.32423208191126274</v>
      </c>
      <c r="Q36" s="74">
        <f t="shared" si="18"/>
        <v>95</v>
      </c>
      <c r="R36" s="77">
        <f t="shared" si="19"/>
        <v>-0.39948453608247425</v>
      </c>
      <c r="S36" s="74">
        <f t="shared" si="20"/>
        <v>-155</v>
      </c>
      <c r="T36" s="77">
        <f t="shared" si="21"/>
        <v>-0.15450643776824036</v>
      </c>
      <c r="U36" s="74">
        <f t="shared" si="22"/>
        <v>-36</v>
      </c>
      <c r="V36" s="77">
        <f t="shared" si="23"/>
        <v>0.29441624365482233</v>
      </c>
      <c r="W36" s="74">
        <f t="shared" si="24"/>
        <v>58</v>
      </c>
      <c r="X36" s="77">
        <f t="shared" si="25"/>
        <v>0.78431372549019618</v>
      </c>
      <c r="Y36" s="74">
        <f t="shared" si="26"/>
        <v>200</v>
      </c>
      <c r="Z36" s="77">
        <v>0.69565217391304346</v>
      </c>
      <c r="AA36" s="74">
        <v>240</v>
      </c>
    </row>
    <row r="37" spans="2:27">
      <c r="B37" s="101" t="s">
        <v>78</v>
      </c>
      <c r="D37" s="72">
        <v>37073</v>
      </c>
      <c r="E37" s="73">
        <v>46805</v>
      </c>
      <c r="F37" s="73">
        <v>56289</v>
      </c>
      <c r="G37" s="73">
        <v>61732</v>
      </c>
      <c r="H37" s="73">
        <v>67194</v>
      </c>
      <c r="I37" s="73">
        <v>67576</v>
      </c>
      <c r="J37" s="74">
        <v>71028</v>
      </c>
      <c r="K37" s="75">
        <v>70345</v>
      </c>
      <c r="L37" s="76"/>
      <c r="N37" s="77">
        <f t="shared" si="15"/>
        <v>0.26250910366034574</v>
      </c>
      <c r="O37" s="74">
        <f t="shared" si="16"/>
        <v>9732</v>
      </c>
      <c r="P37" s="77">
        <f t="shared" si="17"/>
        <v>0.20262792436705479</v>
      </c>
      <c r="Q37" s="74">
        <f t="shared" si="18"/>
        <v>9484</v>
      </c>
      <c r="R37" s="77">
        <f t="shared" si="19"/>
        <v>9.6697400913144715E-2</v>
      </c>
      <c r="S37" s="74">
        <f t="shared" si="20"/>
        <v>5443</v>
      </c>
      <c r="T37" s="77">
        <f t="shared" si="21"/>
        <v>8.8479232812803676E-2</v>
      </c>
      <c r="U37" s="74">
        <f t="shared" si="22"/>
        <v>5462</v>
      </c>
      <c r="V37" s="77">
        <f t="shared" si="23"/>
        <v>5.6850314016132497E-3</v>
      </c>
      <c r="W37" s="74">
        <f t="shared" si="24"/>
        <v>382</v>
      </c>
      <c r="X37" s="77">
        <f t="shared" si="25"/>
        <v>5.1083224813543326E-2</v>
      </c>
      <c r="Y37" s="74">
        <f t="shared" si="26"/>
        <v>3452</v>
      </c>
      <c r="Z37" s="77">
        <v>4.0914471737200309E-2</v>
      </c>
      <c r="AA37" s="74">
        <v>2765</v>
      </c>
    </row>
    <row r="38" spans="2:27">
      <c r="B38" s="101" t="s">
        <v>79</v>
      </c>
      <c r="D38" s="72">
        <v>24365</v>
      </c>
      <c r="E38" s="73">
        <v>24374</v>
      </c>
      <c r="F38" s="73">
        <v>23330</v>
      </c>
      <c r="G38" s="73">
        <v>22270</v>
      </c>
      <c r="H38" s="73">
        <v>27295</v>
      </c>
      <c r="I38" s="73">
        <v>30196</v>
      </c>
      <c r="J38" s="74">
        <v>33701</v>
      </c>
      <c r="K38" s="75">
        <v>30991</v>
      </c>
      <c r="L38" s="76"/>
      <c r="N38" s="77">
        <f t="shared" si="15"/>
        <v>3.6938231069161276E-4</v>
      </c>
      <c r="O38" s="74">
        <f t="shared" si="16"/>
        <v>9</v>
      </c>
      <c r="P38" s="77">
        <f t="shared" si="17"/>
        <v>-4.2832526462624143E-2</v>
      </c>
      <c r="Q38" s="74">
        <f t="shared" si="18"/>
        <v>-1044</v>
      </c>
      <c r="R38" s="77">
        <f t="shared" si="19"/>
        <v>-4.5435062151735983E-2</v>
      </c>
      <c r="S38" s="74">
        <f t="shared" si="20"/>
        <v>-1060</v>
      </c>
      <c r="T38" s="77">
        <f t="shared" si="21"/>
        <v>0.22563987427031873</v>
      </c>
      <c r="U38" s="74">
        <f t="shared" si="22"/>
        <v>5025</v>
      </c>
      <c r="V38" s="77">
        <f t="shared" si="23"/>
        <v>0.10628320205165775</v>
      </c>
      <c r="W38" s="74">
        <f t="shared" si="24"/>
        <v>2901</v>
      </c>
      <c r="X38" s="77">
        <f t="shared" si="25"/>
        <v>0.11607497681812151</v>
      </c>
      <c r="Y38" s="74">
        <f t="shared" si="26"/>
        <v>3505</v>
      </c>
      <c r="Z38" s="77">
        <v>-3.5269580376042893E-2</v>
      </c>
      <c r="AA38" s="74">
        <v>-1133</v>
      </c>
    </row>
    <row r="39" spans="2:27">
      <c r="B39" s="101" t="s">
        <v>80</v>
      </c>
      <c r="D39" s="72">
        <v>80417</v>
      </c>
      <c r="E39" s="73">
        <v>71239</v>
      </c>
      <c r="F39" s="73">
        <v>74832</v>
      </c>
      <c r="G39" s="73">
        <v>83087</v>
      </c>
      <c r="H39" s="73">
        <v>93395</v>
      </c>
      <c r="I39" s="73">
        <v>100099</v>
      </c>
      <c r="J39" s="74">
        <v>108015</v>
      </c>
      <c r="K39" s="75">
        <v>108431</v>
      </c>
      <c r="L39" s="76"/>
      <c r="N39" s="77">
        <f t="shared" si="15"/>
        <v>-0.11413009687006481</v>
      </c>
      <c r="O39" s="74">
        <f t="shared" si="16"/>
        <v>-9178</v>
      </c>
      <c r="P39" s="77">
        <f t="shared" si="17"/>
        <v>5.0435856763851206E-2</v>
      </c>
      <c r="Q39" s="74">
        <f t="shared" si="18"/>
        <v>3593</v>
      </c>
      <c r="R39" s="77">
        <f t="shared" si="19"/>
        <v>0.11031376951036997</v>
      </c>
      <c r="S39" s="74">
        <f t="shared" si="20"/>
        <v>8255</v>
      </c>
      <c r="T39" s="77">
        <f t="shared" si="21"/>
        <v>0.12406272942818974</v>
      </c>
      <c r="U39" s="74">
        <f t="shared" si="22"/>
        <v>10308</v>
      </c>
      <c r="V39" s="77">
        <f t="shared" si="23"/>
        <v>7.1781144600888691E-2</v>
      </c>
      <c r="W39" s="74">
        <f t="shared" si="24"/>
        <v>6704</v>
      </c>
      <c r="X39" s="77">
        <f t="shared" si="25"/>
        <v>7.9081709107983178E-2</v>
      </c>
      <c r="Y39" s="74">
        <f t="shared" si="26"/>
        <v>7916</v>
      </c>
      <c r="Z39" s="77">
        <v>5.1635679439805182E-2</v>
      </c>
      <c r="AA39" s="74">
        <v>5324</v>
      </c>
    </row>
    <row r="40" spans="2:27">
      <c r="B40" s="101" t="s">
        <v>81</v>
      </c>
      <c r="D40" s="72">
        <v>47</v>
      </c>
      <c r="E40" s="73">
        <v>16</v>
      </c>
      <c r="F40" s="73">
        <v>0</v>
      </c>
      <c r="G40" s="73">
        <v>0</v>
      </c>
      <c r="H40" s="73">
        <v>0</v>
      </c>
      <c r="I40" s="73">
        <v>0</v>
      </c>
      <c r="J40" s="74">
        <v>0</v>
      </c>
      <c r="K40" s="75">
        <v>0</v>
      </c>
      <c r="L40" s="76"/>
      <c r="N40" s="77">
        <f t="shared" si="15"/>
        <v>-0.65957446808510634</v>
      </c>
      <c r="O40" s="74">
        <f t="shared" si="16"/>
        <v>-31</v>
      </c>
      <c r="P40" s="77">
        <f t="shared" si="17"/>
        <v>-1</v>
      </c>
      <c r="Q40" s="74">
        <f t="shared" si="18"/>
        <v>-16</v>
      </c>
      <c r="R40" s="77" t="str">
        <f t="shared" si="19"/>
        <v>-</v>
      </c>
      <c r="S40" s="74">
        <f t="shared" si="20"/>
        <v>0</v>
      </c>
      <c r="T40" s="77" t="str">
        <f t="shared" si="21"/>
        <v>-</v>
      </c>
      <c r="U40" s="74">
        <f t="shared" si="22"/>
        <v>0</v>
      </c>
      <c r="V40" s="77" t="str">
        <f t="shared" si="23"/>
        <v>-</v>
      </c>
      <c r="W40" s="74">
        <f t="shared" si="24"/>
        <v>0</v>
      </c>
      <c r="X40" s="77" t="str">
        <f t="shared" si="25"/>
        <v>-</v>
      </c>
      <c r="Y40" s="74">
        <f t="shared" si="26"/>
        <v>0</v>
      </c>
      <c r="Z40" s="77" t="s">
        <v>82</v>
      </c>
      <c r="AA40" s="74">
        <v>0</v>
      </c>
    </row>
    <row r="41" spans="2:27">
      <c r="B41" s="71" t="s">
        <v>83</v>
      </c>
      <c r="D41" s="72">
        <v>426938</v>
      </c>
      <c r="E41" s="73">
        <v>450517</v>
      </c>
      <c r="F41" s="73">
        <v>482545</v>
      </c>
      <c r="G41" s="73">
        <v>517053</v>
      </c>
      <c r="H41" s="73">
        <v>558234</v>
      </c>
      <c r="I41" s="73">
        <v>636030</v>
      </c>
      <c r="J41" s="74">
        <v>735889</v>
      </c>
      <c r="K41" s="75">
        <v>801844</v>
      </c>
      <c r="L41" s="76"/>
      <c r="N41" s="77">
        <f t="shared" si="15"/>
        <v>5.5228159592259241E-2</v>
      </c>
      <c r="O41" s="74">
        <f t="shared" si="16"/>
        <v>23579</v>
      </c>
      <c r="P41" s="77">
        <f t="shared" si="17"/>
        <v>7.109165691860686E-2</v>
      </c>
      <c r="Q41" s="74">
        <f t="shared" si="18"/>
        <v>32028</v>
      </c>
      <c r="R41" s="77">
        <f t="shared" si="19"/>
        <v>7.1512501424737529E-2</v>
      </c>
      <c r="S41" s="74">
        <f t="shared" si="20"/>
        <v>34508</v>
      </c>
      <c r="T41" s="77">
        <f t="shared" si="21"/>
        <v>7.9645606930043966E-2</v>
      </c>
      <c r="U41" s="74">
        <f t="shared" si="22"/>
        <v>41181</v>
      </c>
      <c r="V41" s="77">
        <f t="shared" si="23"/>
        <v>0.13936091316544674</v>
      </c>
      <c r="W41" s="74">
        <f t="shared" si="24"/>
        <v>77796</v>
      </c>
      <c r="X41" s="77">
        <f t="shared" si="25"/>
        <v>0.15700360045909778</v>
      </c>
      <c r="Y41" s="74">
        <f t="shared" si="26"/>
        <v>99859</v>
      </c>
      <c r="Z41" s="77">
        <v>0.1454374293783294</v>
      </c>
      <c r="AA41" s="74">
        <v>101811</v>
      </c>
    </row>
    <row r="42" spans="2:27">
      <c r="B42" s="102" t="s">
        <v>84</v>
      </c>
      <c r="D42" s="87">
        <v>7837</v>
      </c>
      <c r="E42" s="88">
        <v>7984</v>
      </c>
      <c r="F42" s="88">
        <v>8546</v>
      </c>
      <c r="G42" s="88">
        <v>9047</v>
      </c>
      <c r="H42" s="88">
        <v>10154</v>
      </c>
      <c r="I42" s="88">
        <v>11034</v>
      </c>
      <c r="J42" s="89">
        <v>12349</v>
      </c>
      <c r="K42" s="90">
        <v>13593</v>
      </c>
      <c r="L42" s="91"/>
      <c r="N42" s="92">
        <f t="shared" si="15"/>
        <v>1.8757177491387056E-2</v>
      </c>
      <c r="O42" s="89">
        <f t="shared" si="16"/>
        <v>147</v>
      </c>
      <c r="P42" s="92">
        <f t="shared" si="17"/>
        <v>7.039078156312617E-2</v>
      </c>
      <c r="Q42" s="89">
        <f t="shared" si="18"/>
        <v>562</v>
      </c>
      <c r="R42" s="92">
        <f t="shared" si="19"/>
        <v>5.8623917622279365E-2</v>
      </c>
      <c r="S42" s="89">
        <f t="shared" si="20"/>
        <v>501</v>
      </c>
      <c r="T42" s="92">
        <f t="shared" si="21"/>
        <v>0.12236100364761793</v>
      </c>
      <c r="U42" s="89">
        <f t="shared" si="22"/>
        <v>1107</v>
      </c>
      <c r="V42" s="92">
        <f t="shared" si="23"/>
        <v>8.6665353555249069E-2</v>
      </c>
      <c r="W42" s="89">
        <f t="shared" si="24"/>
        <v>880</v>
      </c>
      <c r="X42" s="92">
        <f t="shared" si="25"/>
        <v>0.11917708899764357</v>
      </c>
      <c r="Y42" s="89">
        <f t="shared" si="26"/>
        <v>1315</v>
      </c>
      <c r="Z42" s="92">
        <v>0.14322960470984031</v>
      </c>
      <c r="AA42" s="89">
        <v>1703</v>
      </c>
    </row>
    <row r="43" spans="2:27">
      <c r="B43" s="31" t="s">
        <v>85</v>
      </c>
      <c r="D43" s="103">
        <f t="shared" ref="D43:K43" si="27">IFERROR(D28/D16,"-")</f>
        <v>1.2652820209777229</v>
      </c>
      <c r="E43" s="104">
        <f t="shared" si="27"/>
        <v>1.2694973448493636</v>
      </c>
      <c r="F43" s="104">
        <f t="shared" si="27"/>
        <v>1.2839792757306434</v>
      </c>
      <c r="G43" s="104">
        <f t="shared" si="27"/>
        <v>1.31519745522625</v>
      </c>
      <c r="H43" s="104">
        <f t="shared" si="27"/>
        <v>1.3500225942121986</v>
      </c>
      <c r="I43" s="104">
        <f t="shared" si="27"/>
        <v>1.3995728465830362</v>
      </c>
      <c r="J43" s="105">
        <f t="shared" si="27"/>
        <v>1.4259308949924927</v>
      </c>
      <c r="K43" s="106">
        <f t="shared" si="27"/>
        <v>1.4453869672082009</v>
      </c>
      <c r="L43" s="64"/>
      <c r="N43" s="65">
        <f t="shared" si="15"/>
        <v>3.3315290992463886E-3</v>
      </c>
      <c r="O43" s="105">
        <f>IFERROR(E43-D43,"-")</f>
        <v>4.2153238716406971E-3</v>
      </c>
      <c r="P43" s="65">
        <f t="shared" si="17"/>
        <v>1.1407610216780828E-2</v>
      </c>
      <c r="Q43" s="105">
        <f>IFERROR(F43-E43,"-")</f>
        <v>1.4481930881279803E-2</v>
      </c>
      <c r="R43" s="65">
        <f t="shared" si="19"/>
        <v>2.4313616337648503E-2</v>
      </c>
      <c r="S43" s="105">
        <f>IFERROR(G43-F43,"-")</f>
        <v>3.1218179495606568E-2</v>
      </c>
      <c r="T43" s="65">
        <f t="shared" si="21"/>
        <v>2.6479019441197016E-2</v>
      </c>
      <c r="U43" s="105">
        <f>IFERROR(H43-G43,"-")</f>
        <v>3.4825138985948634E-2</v>
      </c>
      <c r="V43" s="65">
        <f t="shared" si="23"/>
        <v>3.6703276362387349E-2</v>
      </c>
      <c r="W43" s="105">
        <f>IFERROR(I43-H43,"-")</f>
        <v>4.9550252370837544E-2</v>
      </c>
      <c r="X43" s="65">
        <f t="shared" si="25"/>
        <v>1.8832923540784474E-2</v>
      </c>
      <c r="Y43" s="105">
        <f>IFERROR(J43-I43,"-")</f>
        <v>2.6358048409456547E-2</v>
      </c>
      <c r="Z43" s="65">
        <f>IFERROR(K43/D43-1,"-")</f>
        <v>0.14234371724598227</v>
      </c>
      <c r="AA43" s="105">
        <f>IFERROR(K43-D43,"-")</f>
        <v>0.18010494623047801</v>
      </c>
    </row>
  </sheetData>
  <mergeCells count="19">
    <mergeCell ref="N26:O26"/>
    <mergeCell ref="P26:Q26"/>
    <mergeCell ref="Z6:AA6"/>
    <mergeCell ref="D5:L6"/>
    <mergeCell ref="N25:AA25"/>
    <mergeCell ref="Z26:AA26"/>
    <mergeCell ref="B3:AA3"/>
    <mergeCell ref="P6:Q6"/>
    <mergeCell ref="R6:S6"/>
    <mergeCell ref="N5:AA5"/>
    <mergeCell ref="R26:S26"/>
    <mergeCell ref="V6:W6"/>
    <mergeCell ref="T26:U26"/>
    <mergeCell ref="X6:Y6"/>
    <mergeCell ref="V26:W26"/>
    <mergeCell ref="X26:Y26"/>
    <mergeCell ref="N6:O6"/>
    <mergeCell ref="T6:U6"/>
    <mergeCell ref="D25:L26"/>
  </mergeCells>
  <printOptions horizontalCentered="1" verticalCentered="1"/>
  <pageMargins left="0.27777777777777779" right="0.27777777777777779" top="0.27777777777777779" bottom="0.27777777777777779" header="0.1388888888888889" footer="0.1388888888888889"/>
  <pageSetup paperSize="9" scale="56" orientation="landscape" r:id="rId1"/>
  <drawing r:id="rId2"/>
  <extLst>
    <ext xmlns:x14="http://schemas.microsoft.com/office/spreadsheetml/2009/9/main" uri="{05C60535-1F16-4fd2-B633-F4F36F0B64E0}">
      <x14:sparklineGroups xmlns:xm="http://schemas.microsoft.com/office/excel/2006/main">
        <x14:sparklineGroup displayEmptyCellsAs="gap" xr2:uid="{6454F995-A8E7-4BC6-A517-67A3BA4A5B74}">
          <x14:colorSeries rgb="FF376092"/>
          <x14:colorNegative rgb="FFD00000"/>
          <x14:colorAxis rgb="FF000000"/>
          <x14:colorMarkers rgb="FFD00000"/>
          <x14:colorFirst rgb="FFD00000"/>
          <x14:colorLast rgb="FFD00000"/>
          <x14:colorHigh rgb="FFD00000"/>
          <x14:colorLow rgb="FFD00000"/>
          <x14:sparklines>
            <x14:sparkline>
              <xm:f>EVO!$D$43:$K$43</xm:f>
              <xm:sqref>L43</xm:sqref>
            </x14:sparkline>
          </x14:sparklines>
        </x14:sparklineGroup>
        <x14:sparklineGroup displayEmptyCellsAs="gap" xr2:uid="{F7CCA800-9C50-4F51-A558-2582B973560F}">
          <x14:colorSeries rgb="FF376092"/>
          <x14:colorNegative rgb="FFD00000"/>
          <x14:colorAxis rgb="FF000000"/>
          <x14:colorMarkers rgb="FFD00000"/>
          <x14:colorFirst rgb="FFD00000"/>
          <x14:colorLast rgb="FFD00000"/>
          <x14:colorHigh rgb="FFD00000"/>
          <x14:colorLow rgb="FFD00000"/>
          <x14:sparklines>
            <x14:sparkline>
              <xm:f>EVO!$D$42:$K$42</xm:f>
              <xm:sqref>L42</xm:sqref>
            </x14:sparkline>
          </x14:sparklines>
        </x14:sparklineGroup>
        <x14:sparklineGroup displayEmptyCellsAs="gap" xr2:uid="{90CBB978-5742-4346-9DCC-D116477783F7}">
          <x14:colorSeries rgb="FF376092"/>
          <x14:colorNegative rgb="FFD00000"/>
          <x14:colorAxis rgb="FF000000"/>
          <x14:colorMarkers rgb="FFD00000"/>
          <x14:colorFirst rgb="FFD00000"/>
          <x14:colorLast rgb="FFD00000"/>
          <x14:colorHigh rgb="FFD00000"/>
          <x14:colorLow rgb="FFD00000"/>
          <x14:sparklines>
            <x14:sparkline>
              <xm:f>EVO!$D$41:$K$41</xm:f>
              <xm:sqref>L41</xm:sqref>
            </x14:sparkline>
          </x14:sparklines>
        </x14:sparklineGroup>
        <x14:sparklineGroup displayEmptyCellsAs="gap" xr2:uid="{ECFE5EE0-8595-4D3E-BBC2-33CA6A551856}">
          <x14:colorSeries rgb="FF376092"/>
          <x14:colorNegative rgb="FFD00000"/>
          <x14:colorAxis rgb="FF000000"/>
          <x14:colorMarkers rgb="FFD00000"/>
          <x14:colorFirst rgb="FFD00000"/>
          <x14:colorLast rgb="FFD00000"/>
          <x14:colorHigh rgb="FFD00000"/>
          <x14:colorLow rgb="FFD00000"/>
          <x14:sparklines>
            <x14:sparkline>
              <xm:f>EVO!$D$40:$K$40</xm:f>
              <xm:sqref>L40</xm:sqref>
            </x14:sparkline>
          </x14:sparklines>
        </x14:sparklineGroup>
        <x14:sparklineGroup displayEmptyCellsAs="gap" xr2:uid="{A6F9FE95-75A5-4FDB-BBDE-30DC41250B86}">
          <x14:colorSeries rgb="FF376092"/>
          <x14:colorNegative rgb="FFD00000"/>
          <x14:colorAxis rgb="FF000000"/>
          <x14:colorMarkers rgb="FFD00000"/>
          <x14:colorFirst rgb="FFD00000"/>
          <x14:colorLast rgb="FFD00000"/>
          <x14:colorHigh rgb="FFD00000"/>
          <x14:colorLow rgb="FFD00000"/>
          <x14:sparklines>
            <x14:sparkline>
              <xm:f>EVO!$D$39:$K$39</xm:f>
              <xm:sqref>L39</xm:sqref>
            </x14:sparkline>
          </x14:sparklines>
        </x14:sparklineGroup>
        <x14:sparklineGroup displayEmptyCellsAs="gap" xr2:uid="{A18E2B5D-D8C4-4D57-9311-361ED677AFC0}">
          <x14:colorSeries rgb="FF376092"/>
          <x14:colorNegative rgb="FFD00000"/>
          <x14:colorAxis rgb="FF000000"/>
          <x14:colorMarkers rgb="FFD00000"/>
          <x14:colorFirst rgb="FFD00000"/>
          <x14:colorLast rgb="FFD00000"/>
          <x14:colorHigh rgb="FFD00000"/>
          <x14:colorLow rgb="FFD00000"/>
          <x14:sparklines>
            <x14:sparkline>
              <xm:f>EVO!$D$38:$K$38</xm:f>
              <xm:sqref>L38</xm:sqref>
            </x14:sparkline>
          </x14:sparklines>
        </x14:sparklineGroup>
        <x14:sparklineGroup displayEmptyCellsAs="gap" xr2:uid="{15E0A105-9647-40F3-A0CA-2C2BB1C2503A}">
          <x14:colorSeries rgb="FF376092"/>
          <x14:colorNegative rgb="FFD00000"/>
          <x14:colorAxis rgb="FF000000"/>
          <x14:colorMarkers rgb="FFD00000"/>
          <x14:colorFirst rgb="FFD00000"/>
          <x14:colorLast rgb="FFD00000"/>
          <x14:colorHigh rgb="FFD00000"/>
          <x14:colorLow rgb="FFD00000"/>
          <x14:sparklines>
            <x14:sparkline>
              <xm:f>EVO!$D$37:$K$37</xm:f>
              <xm:sqref>L37</xm:sqref>
            </x14:sparkline>
          </x14:sparklines>
        </x14:sparklineGroup>
        <x14:sparklineGroup displayEmptyCellsAs="gap" xr2:uid="{E9BD83B4-2D5B-4845-862F-77885A3FF50A}">
          <x14:colorSeries rgb="FF376092"/>
          <x14:colorNegative rgb="FFD00000"/>
          <x14:colorAxis rgb="FF000000"/>
          <x14:colorMarkers rgb="FFD00000"/>
          <x14:colorFirst rgb="FFD00000"/>
          <x14:colorLast rgb="FFD00000"/>
          <x14:colorHigh rgb="FFD00000"/>
          <x14:colorLow rgb="FFD00000"/>
          <x14:sparklines>
            <x14:sparkline>
              <xm:f>EVO!$D$36:$K$36</xm:f>
              <xm:sqref>L36</xm:sqref>
            </x14:sparkline>
          </x14:sparklines>
        </x14:sparklineGroup>
        <x14:sparklineGroup displayEmptyCellsAs="gap" xr2:uid="{328A8C69-363B-4EDB-B555-62A3E9697F21}">
          <x14:colorSeries rgb="FF376092"/>
          <x14:colorNegative rgb="FFD00000"/>
          <x14:colorAxis rgb="FF000000"/>
          <x14:colorMarkers rgb="FFD00000"/>
          <x14:colorFirst rgb="FFD00000"/>
          <x14:colorLast rgb="FFD00000"/>
          <x14:colorHigh rgb="FFD00000"/>
          <x14:colorLow rgb="FFD00000"/>
          <x14:sparklines>
            <x14:sparkline>
              <xm:f>EVO!$D$35:$K$35</xm:f>
              <xm:sqref>L35</xm:sqref>
            </x14:sparkline>
          </x14:sparklines>
        </x14:sparklineGroup>
        <x14:sparklineGroup displayEmptyCellsAs="gap" xr2:uid="{AB82428E-3828-46A9-8D0E-8B4BC6171E6D}">
          <x14:colorSeries rgb="FF376092"/>
          <x14:colorNegative rgb="FFD00000"/>
          <x14:colorAxis rgb="FF000000"/>
          <x14:colorMarkers rgb="FFD00000"/>
          <x14:colorFirst rgb="FFD00000"/>
          <x14:colorLast rgb="FFD00000"/>
          <x14:colorHigh rgb="FFD00000"/>
          <x14:colorLow rgb="FFD00000"/>
          <x14:sparklines>
            <x14:sparkline>
              <xm:f>EVO!$D$34:$K$34</xm:f>
              <xm:sqref>L34</xm:sqref>
            </x14:sparkline>
          </x14:sparklines>
        </x14:sparklineGroup>
        <x14:sparklineGroup displayEmptyCellsAs="gap" xr2:uid="{87DF9979-423F-4098-A5F2-FC875397C05E}">
          <x14:colorSeries rgb="FF376092"/>
          <x14:colorNegative rgb="FFD00000"/>
          <x14:colorAxis rgb="FF000000"/>
          <x14:colorMarkers rgb="FFD00000"/>
          <x14:colorFirst rgb="FFD00000"/>
          <x14:colorLast rgb="FFD00000"/>
          <x14:colorHigh rgb="FFD00000"/>
          <x14:colorLow rgb="FFD00000"/>
          <x14:sparklines>
            <x14:sparkline>
              <xm:f>EVO!$D$33:$K$33</xm:f>
              <xm:sqref>L33</xm:sqref>
            </x14:sparkline>
          </x14:sparklines>
        </x14:sparklineGroup>
        <x14:sparklineGroup displayEmptyCellsAs="gap" xr2:uid="{F36903A4-BFE0-49F0-808B-BFACDD3247AC}">
          <x14:colorSeries rgb="FF376092"/>
          <x14:colorNegative rgb="FFD00000"/>
          <x14:colorAxis rgb="FF000000"/>
          <x14:colorMarkers rgb="FFD00000"/>
          <x14:colorFirst rgb="FFD00000"/>
          <x14:colorLast rgb="FFD00000"/>
          <x14:colorHigh rgb="FFD00000"/>
          <x14:colorLow rgb="FFD00000"/>
          <x14:sparklines>
            <x14:sparkline>
              <xm:f>EVO!$D$32:$K$32</xm:f>
              <xm:sqref>L32</xm:sqref>
            </x14:sparkline>
          </x14:sparklines>
        </x14:sparklineGroup>
        <x14:sparklineGroup displayEmptyCellsAs="gap" xr2:uid="{1A41CF01-D637-40EF-8A38-65A9ECAEA809}">
          <x14:colorSeries rgb="FF376092"/>
          <x14:colorNegative rgb="FFD00000"/>
          <x14:colorAxis rgb="FF000000"/>
          <x14:colorMarkers rgb="FFD00000"/>
          <x14:colorFirst rgb="FFD00000"/>
          <x14:colorLast rgb="FFD00000"/>
          <x14:colorHigh rgb="FFD00000"/>
          <x14:colorLow rgb="FFD00000"/>
          <x14:sparklines>
            <x14:sparkline>
              <xm:f>EVO!$D$31:$K$31</xm:f>
              <xm:sqref>L31</xm:sqref>
            </x14:sparkline>
          </x14:sparklines>
        </x14:sparklineGroup>
        <x14:sparklineGroup displayEmptyCellsAs="gap" xr2:uid="{660755D0-4C3F-409D-9ABB-57CD17645C1A}">
          <x14:colorSeries rgb="FF376092"/>
          <x14:colorNegative rgb="FFD00000"/>
          <x14:colorAxis rgb="FF000000"/>
          <x14:colorMarkers rgb="FFD00000"/>
          <x14:colorFirst rgb="FFD00000"/>
          <x14:colorLast rgb="FFD00000"/>
          <x14:colorHigh rgb="FFD00000"/>
          <x14:colorLow rgb="FFD00000"/>
          <x14:sparklines>
            <x14:sparkline>
              <xm:f>EVO!$D$30:$K$30</xm:f>
              <xm:sqref>L30</xm:sqref>
            </x14:sparkline>
          </x14:sparklines>
        </x14:sparklineGroup>
        <x14:sparklineGroup displayEmptyCellsAs="gap" xr2:uid="{3C981E18-940F-4D4B-B8DF-837D2D9E88E0}">
          <x14:colorSeries rgb="FF376092"/>
          <x14:colorNegative rgb="FFD00000"/>
          <x14:colorAxis rgb="FF000000"/>
          <x14:colorMarkers rgb="FFD00000"/>
          <x14:colorFirst rgb="FFD00000"/>
          <x14:colorLast rgb="FFD00000"/>
          <x14:colorHigh rgb="FFD00000"/>
          <x14:colorLow rgb="FFD00000"/>
          <x14:sparklines>
            <x14:sparkline>
              <xm:f>EVO!$D$29:$K$29</xm:f>
              <xm:sqref>L29</xm:sqref>
            </x14:sparkline>
          </x14:sparklines>
        </x14:sparklineGroup>
        <x14:sparklineGroup displayEmptyCellsAs="gap" xr2:uid="{D1CE67E5-89C8-4730-8906-272D4C29D7DF}">
          <x14:colorSeries rgb="FF376092"/>
          <x14:colorNegative rgb="FFD00000"/>
          <x14:colorAxis rgb="FF000000"/>
          <x14:colorMarkers rgb="FFD00000"/>
          <x14:colorFirst rgb="FFD00000"/>
          <x14:colorLast rgb="FFD00000"/>
          <x14:colorHigh rgb="FFD00000"/>
          <x14:colorLow rgb="FFD00000"/>
          <x14:sparklines>
            <x14:sparkline>
              <xm:f>EVO!$D$28:$K$28</xm:f>
              <xm:sqref>L28</xm:sqref>
            </x14:sparkline>
          </x14:sparklines>
        </x14:sparklineGroup>
        <x14:sparklineGroup displayEmptyCellsAs="gap" xr2:uid="{654DB13B-5B93-4F29-8D1F-18665D9E8FA0}">
          <x14:colorSeries rgb="FF376092"/>
          <x14:colorNegative rgb="FFD00000"/>
          <x14:colorAxis rgb="FF000000"/>
          <x14:colorMarkers rgb="FFD00000"/>
          <x14:colorFirst rgb="FFD00000"/>
          <x14:colorLast rgb="FFD00000"/>
          <x14:colorHigh rgb="FFD00000"/>
          <x14:colorLow rgb="FFD00000"/>
          <x14:sparklines>
            <x14:sparkline>
              <xm:f>EVO!$D$23:$K$23</xm:f>
              <xm:sqref>L23</xm:sqref>
            </x14:sparkline>
          </x14:sparklines>
        </x14:sparklineGroup>
        <x14:sparklineGroup displayEmptyCellsAs="gap" xr2:uid="{CDACBEFC-6DBC-42D9-BD34-C35CFA4E1712}">
          <x14:colorSeries rgb="FF376092"/>
          <x14:colorNegative rgb="FFD00000"/>
          <x14:colorAxis rgb="FF000000"/>
          <x14:colorMarkers rgb="FFD00000"/>
          <x14:colorFirst rgb="FFD00000"/>
          <x14:colorLast rgb="FFD00000"/>
          <x14:colorHigh rgb="FFD00000"/>
          <x14:colorLow rgb="FFD00000"/>
          <x14:sparklines>
            <x14:sparkline>
              <xm:f>EVO!$D$22:$K$22</xm:f>
              <xm:sqref>L22</xm:sqref>
            </x14:sparkline>
          </x14:sparklines>
        </x14:sparklineGroup>
        <x14:sparklineGroup displayEmptyCellsAs="gap" xr2:uid="{2B5F0A5D-BA4A-43EA-8618-DB245DFF8CCC}">
          <x14:colorSeries rgb="FF376092"/>
          <x14:colorNegative rgb="FFD00000"/>
          <x14:colorAxis rgb="FF000000"/>
          <x14:colorMarkers rgb="FFD00000"/>
          <x14:colorFirst rgb="FFD00000"/>
          <x14:colorLast rgb="FFD00000"/>
          <x14:colorHigh rgb="FFD00000"/>
          <x14:colorLow rgb="FFD00000"/>
          <x14:sparklines>
            <x14:sparkline>
              <xm:f>EVO!$D$21:$K$21</xm:f>
              <xm:sqref>L21</xm:sqref>
            </x14:sparkline>
          </x14:sparklines>
        </x14:sparklineGroup>
        <x14:sparklineGroup displayEmptyCellsAs="gap" xr2:uid="{EC73FEB8-7C73-4DFD-B188-AD37FB915DDB}">
          <x14:colorSeries rgb="FF376092"/>
          <x14:colorNegative rgb="FFD00000"/>
          <x14:colorAxis rgb="FF000000"/>
          <x14:colorMarkers rgb="FFD00000"/>
          <x14:colorFirst rgb="FFD00000"/>
          <x14:colorLast rgb="FFD00000"/>
          <x14:colorHigh rgb="FFD00000"/>
          <x14:colorLow rgb="FFD00000"/>
          <x14:sparklines>
            <x14:sparkline>
              <xm:f>EVO!$D$20:$K$20</xm:f>
              <xm:sqref>L20</xm:sqref>
            </x14:sparkline>
          </x14:sparklines>
        </x14:sparklineGroup>
        <x14:sparklineGroup displayEmptyCellsAs="gap" xr2:uid="{30B8A761-AC74-4CD1-AC38-135814201610}">
          <x14:colorSeries rgb="FF376092"/>
          <x14:colorNegative rgb="FFD00000"/>
          <x14:colorAxis rgb="FF000000"/>
          <x14:colorMarkers rgb="FFD00000"/>
          <x14:colorFirst rgb="FFD00000"/>
          <x14:colorLast rgb="FFD00000"/>
          <x14:colorHigh rgb="FFD00000"/>
          <x14:colorLow rgb="FFD00000"/>
          <x14:sparklines>
            <x14:sparkline>
              <xm:f>EVO!$D$19:$K$19</xm:f>
              <xm:sqref>L19</xm:sqref>
            </x14:sparkline>
          </x14:sparklines>
        </x14:sparklineGroup>
        <x14:sparklineGroup displayEmptyCellsAs="gap" xr2:uid="{112677AF-A18B-474D-903A-3D2AB9E7D9F1}">
          <x14:colorSeries rgb="FF376092"/>
          <x14:colorNegative rgb="FFD00000"/>
          <x14:colorAxis rgb="FF000000"/>
          <x14:colorMarkers rgb="FFD00000"/>
          <x14:colorFirst rgb="FFD00000"/>
          <x14:colorLast rgb="FFD00000"/>
          <x14:colorHigh rgb="FFD00000"/>
          <x14:colorLow rgb="FFD00000"/>
          <x14:sparklines>
            <x14:sparkline>
              <xm:f>EVO!$D$18:$K$18</xm:f>
              <xm:sqref>L18</xm:sqref>
            </x14:sparkline>
          </x14:sparklines>
        </x14:sparklineGroup>
        <x14:sparklineGroup displayEmptyCellsAs="gap" xr2:uid="{7D2D7D56-F8EB-4969-AD1C-4346481DBB8E}">
          <x14:colorSeries rgb="FF376092"/>
          <x14:colorNegative rgb="FFD00000"/>
          <x14:colorAxis rgb="FF000000"/>
          <x14:colorMarkers rgb="FFD00000"/>
          <x14:colorFirst rgb="FFD00000"/>
          <x14:colorLast rgb="FFD00000"/>
          <x14:colorHigh rgb="FFD00000"/>
          <x14:colorLow rgb="FFD00000"/>
          <x14:sparklines>
            <x14:sparkline>
              <xm:f>EVO!$D$17:$K$17</xm:f>
              <xm:sqref>L17</xm:sqref>
            </x14:sparkline>
          </x14:sparklines>
        </x14:sparklineGroup>
        <x14:sparklineGroup displayEmptyCellsAs="gap" xr2:uid="{3D6605D8-E4F6-440B-9243-92B154E772E0}">
          <x14:colorSeries rgb="FF376092"/>
          <x14:colorNegative rgb="FFD00000"/>
          <x14:colorAxis rgb="FF000000"/>
          <x14:colorMarkers rgb="FFD00000"/>
          <x14:colorFirst rgb="FFD00000"/>
          <x14:colorLast rgb="FFD00000"/>
          <x14:colorHigh rgb="FFD00000"/>
          <x14:colorLow rgb="FFD00000"/>
          <x14:sparklines>
            <x14:sparkline>
              <xm:f>EVO!$D$16:$K$16</xm:f>
              <xm:sqref>L16</xm:sqref>
            </x14:sparkline>
          </x14:sparklines>
        </x14:sparklineGroup>
        <x14:sparklineGroup displayEmptyCellsAs="gap" xr2:uid="{ED7000AE-040E-4641-8074-6374D01BA235}">
          <x14:colorSeries rgb="FF376092"/>
          <x14:colorNegative rgb="FFD00000"/>
          <x14:colorAxis rgb="FF000000"/>
          <x14:colorMarkers rgb="FFD00000"/>
          <x14:colorFirst rgb="FFD00000"/>
          <x14:colorLast rgb="FFD00000"/>
          <x14:colorHigh rgb="FFD00000"/>
          <x14:colorLow rgb="FFD00000"/>
          <x14:sparklines>
            <x14:sparkline>
              <xm:f>EVO!$D$15:$K$15</xm:f>
              <xm:sqref>L15</xm:sqref>
            </x14:sparkline>
          </x14:sparklines>
        </x14:sparklineGroup>
        <x14:sparklineGroup displayEmptyCellsAs="gap" xr2:uid="{C783B6CE-1589-4A2D-AC5A-0E1613BDDA84}">
          <x14:colorSeries rgb="FF376092"/>
          <x14:colorNegative rgb="FFD00000"/>
          <x14:colorAxis rgb="FF000000"/>
          <x14:colorMarkers rgb="FFD00000"/>
          <x14:colorFirst rgb="FFD00000"/>
          <x14:colorLast rgb="FFD00000"/>
          <x14:colorHigh rgb="FFD00000"/>
          <x14:colorLow rgb="FFD00000"/>
          <x14:sparklines>
            <x14:sparkline>
              <xm:f>EVO!$D$14:$K$14</xm:f>
              <xm:sqref>L14</xm:sqref>
            </x14:sparkline>
          </x14:sparklines>
        </x14:sparklineGroup>
        <x14:sparklineGroup displayEmptyCellsAs="gap" xr2:uid="{2594EB30-B6E1-4B69-8AA5-8471340D1C0A}">
          <x14:colorSeries rgb="FF376092"/>
          <x14:colorNegative rgb="FFD00000"/>
          <x14:colorAxis rgb="FF000000"/>
          <x14:colorMarkers rgb="FFD00000"/>
          <x14:colorFirst rgb="FFD00000"/>
          <x14:colorLast rgb="FFD00000"/>
          <x14:colorHigh rgb="FFD00000"/>
          <x14:colorLow rgb="FFD00000"/>
          <x14:sparklines>
            <x14:sparkline>
              <xm:f>EVO!$D$13:$K$13</xm:f>
              <xm:sqref>L13</xm:sqref>
            </x14:sparkline>
          </x14:sparklines>
        </x14:sparklineGroup>
        <x14:sparklineGroup displayEmptyCellsAs="gap" xr2:uid="{79D556D2-66C4-482E-9727-A60D144CBE49}">
          <x14:colorSeries rgb="FF376092"/>
          <x14:colorNegative rgb="FFD00000"/>
          <x14:colorAxis rgb="FF000000"/>
          <x14:colorMarkers rgb="FFD00000"/>
          <x14:colorFirst rgb="FFD00000"/>
          <x14:colorLast rgb="FFD00000"/>
          <x14:colorHigh rgb="FFD00000"/>
          <x14:colorLow rgb="FFD00000"/>
          <x14:sparklines>
            <x14:sparkline>
              <xm:f>EVO!$D$12:$K$12</xm:f>
              <xm:sqref>L12</xm:sqref>
            </x14:sparkline>
          </x14:sparklines>
        </x14:sparklineGroup>
        <x14:sparklineGroup displayEmptyCellsAs="gap" xr2:uid="{995B50DE-B4FB-4024-AD77-965EA3B3D6DA}">
          <x14:colorSeries rgb="FF376092"/>
          <x14:colorNegative rgb="FFD00000"/>
          <x14:colorAxis rgb="FF000000"/>
          <x14:colorMarkers rgb="FFD00000"/>
          <x14:colorFirst rgb="FFD00000"/>
          <x14:colorLast rgb="FFD00000"/>
          <x14:colorHigh rgb="FFD00000"/>
          <x14:colorLow rgb="FFD00000"/>
          <x14:sparklines>
            <x14:sparkline>
              <xm:f>EVO!$D$11:$K$11</xm:f>
              <xm:sqref>L11</xm:sqref>
            </x14:sparkline>
          </x14:sparklines>
        </x14:sparklineGroup>
        <x14:sparklineGroup displayEmptyCellsAs="gap" xr2:uid="{7F05A029-E3B2-4765-8F85-6A92F4C85450}">
          <x14:colorSeries rgb="FF376092"/>
          <x14:colorNegative rgb="FFD00000"/>
          <x14:colorAxis rgb="FF000000"/>
          <x14:colorMarkers rgb="FFD00000"/>
          <x14:colorFirst rgb="FFD00000"/>
          <x14:colorLast rgb="FFD00000"/>
          <x14:colorHigh rgb="FFD00000"/>
          <x14:colorLow rgb="FFD00000"/>
          <x14:sparklines>
            <x14:sparkline>
              <xm:f>EVO!$D$10:$K$10</xm:f>
              <xm:sqref>L10</xm:sqref>
            </x14:sparkline>
          </x14:sparklines>
        </x14:sparklineGroup>
        <x14:sparklineGroup displayEmptyCellsAs="gap" xr2:uid="{4AE5FEA8-49ED-4294-9EA0-8C57D13965EA}">
          <x14:colorSeries rgb="FF376092"/>
          <x14:colorNegative rgb="FFD00000"/>
          <x14:colorAxis rgb="FF000000"/>
          <x14:colorMarkers rgb="FFD00000"/>
          <x14:colorFirst rgb="FFD00000"/>
          <x14:colorLast rgb="FFD00000"/>
          <x14:colorHigh rgb="FFD00000"/>
          <x14:colorLow rgb="FFD00000"/>
          <x14:sparklines>
            <x14:sparkline>
              <xm:f>EVO!$D$9:$K$9</xm:f>
              <xm:sqref>L9</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30"/>
  <sheetViews>
    <sheetView showGridLines="0" workbookViewId="0"/>
  </sheetViews>
  <sheetFormatPr baseColWidth="10" defaultColWidth="8.7265625" defaultRowHeight="14.5"/>
  <cols>
    <col min="1" max="1" width="0.7265625" customWidth="1"/>
    <col min="2" max="2" width="26.453125" customWidth="1"/>
    <col min="3" max="3" width="0.36328125" customWidth="1"/>
    <col min="4" max="4" width="9.08984375" customWidth="1"/>
    <col min="5" max="5" width="0.36328125" customWidth="1"/>
    <col min="6" max="6" width="10" customWidth="1"/>
    <col min="7" max="7" width="7.08984375" customWidth="1"/>
    <col min="8" max="8" width="10" customWidth="1"/>
    <col min="9" max="9" width="7.08984375" customWidth="1"/>
    <col min="10" max="10" width="10" customWidth="1"/>
    <col min="11" max="11" width="7.08984375" customWidth="1"/>
    <col min="12" max="12" width="10" customWidth="1"/>
    <col min="13" max="13" width="7.08984375" customWidth="1"/>
    <col min="14" max="14" width="10" customWidth="1"/>
    <col min="15" max="15" width="7.08984375" customWidth="1"/>
    <col min="16" max="16" width="10" customWidth="1"/>
    <col min="17" max="17" width="7.08984375" customWidth="1"/>
    <col min="18" max="18" width="10" customWidth="1"/>
    <col min="19" max="19" width="7.08984375" customWidth="1"/>
    <col min="20" max="20" width="10" customWidth="1"/>
    <col min="21" max="21" width="7.08984375" customWidth="1"/>
    <col min="22" max="22" width="10" customWidth="1"/>
    <col min="23" max="23" width="7.08984375" customWidth="1"/>
    <col min="24" max="24" width="0.36328125" customWidth="1"/>
    <col min="25" max="25" width="11.08984375" customWidth="1"/>
  </cols>
  <sheetData>
    <row r="1" spans="1:25" ht="9" customHeight="1"/>
    <row r="2" spans="1:25" ht="54.5" customHeight="1"/>
    <row r="3" spans="1:25" ht="19" customHeight="1">
      <c r="A3" s="201" t="s">
        <v>218</v>
      </c>
      <c r="B3" s="202"/>
      <c r="C3" s="202"/>
      <c r="D3" s="202"/>
      <c r="E3" s="202"/>
      <c r="F3" s="202"/>
      <c r="G3" s="202"/>
      <c r="H3" s="202"/>
      <c r="I3" s="202"/>
      <c r="J3" s="202"/>
      <c r="K3" s="202"/>
      <c r="L3" s="202"/>
      <c r="M3" s="202"/>
      <c r="N3" s="202"/>
      <c r="O3" s="202"/>
      <c r="P3" s="202"/>
      <c r="Q3" s="202"/>
      <c r="R3" s="202"/>
      <c r="S3" s="202"/>
      <c r="T3" s="202"/>
      <c r="U3" s="202"/>
      <c r="V3" s="202"/>
      <c r="W3" s="202"/>
      <c r="X3" s="202"/>
    </row>
    <row r="4" spans="1:25" ht="14.5" customHeight="1">
      <c r="B4" s="203" t="s">
        <v>113</v>
      </c>
      <c r="C4" s="202"/>
      <c r="D4" s="202"/>
      <c r="E4" s="202"/>
      <c r="F4" s="202"/>
      <c r="G4" s="202"/>
      <c r="H4" s="202"/>
      <c r="I4" s="202"/>
      <c r="J4" s="202"/>
      <c r="K4" s="202"/>
      <c r="L4" s="202"/>
      <c r="M4" s="202"/>
      <c r="N4" s="202"/>
      <c r="O4" s="202"/>
      <c r="P4" s="202"/>
      <c r="Q4" s="202"/>
      <c r="R4" s="202"/>
      <c r="S4" s="202"/>
      <c r="T4" s="202"/>
      <c r="U4" s="202"/>
      <c r="V4" s="202"/>
      <c r="W4" s="202"/>
      <c r="X4" s="202"/>
    </row>
    <row r="5" spans="1:25" ht="5.5" customHeight="1"/>
    <row r="6" spans="1:25" ht="19.5" customHeight="1">
      <c r="F6" s="258" t="s">
        <v>203</v>
      </c>
      <c r="G6" s="215"/>
      <c r="H6" s="215"/>
      <c r="I6" s="215"/>
      <c r="J6" s="215"/>
      <c r="K6" s="215"/>
      <c r="L6" s="215"/>
      <c r="M6" s="215"/>
      <c r="N6" s="215"/>
      <c r="O6" s="215"/>
      <c r="P6" s="215"/>
      <c r="Q6" s="215"/>
      <c r="R6" s="215"/>
      <c r="S6" s="215"/>
      <c r="T6" s="215"/>
      <c r="U6" s="215"/>
      <c r="V6" s="215"/>
      <c r="W6" s="216"/>
    </row>
    <row r="7" spans="1:25" ht="64.5" customHeight="1">
      <c r="B7" s="222" t="s">
        <v>114</v>
      </c>
      <c r="D7" s="36" t="s">
        <v>219</v>
      </c>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37" t="s">
        <v>210</v>
      </c>
    </row>
    <row r="8" spans="1:25" ht="20.5" customHeight="1">
      <c r="B8" s="224"/>
      <c r="D8" s="38" t="s">
        <v>119</v>
      </c>
      <c r="F8" s="20" t="s">
        <v>119</v>
      </c>
      <c r="G8" s="28" t="s">
        <v>58</v>
      </c>
      <c r="H8" s="28" t="s">
        <v>119</v>
      </c>
      <c r="I8" s="28" t="s">
        <v>58</v>
      </c>
      <c r="J8" s="28" t="s">
        <v>119</v>
      </c>
      <c r="K8" s="28" t="s">
        <v>58</v>
      </c>
      <c r="L8" s="28" t="s">
        <v>119</v>
      </c>
      <c r="M8" s="28" t="s">
        <v>58</v>
      </c>
      <c r="N8" s="28" t="s">
        <v>119</v>
      </c>
      <c r="O8" s="28" t="s">
        <v>58</v>
      </c>
      <c r="P8" s="28" t="s">
        <v>119</v>
      </c>
      <c r="Q8" s="28" t="s">
        <v>58</v>
      </c>
      <c r="R8" s="28" t="s">
        <v>119</v>
      </c>
      <c r="S8" s="28" t="s">
        <v>58</v>
      </c>
      <c r="T8" s="28" t="s">
        <v>119</v>
      </c>
      <c r="U8" s="28" t="s">
        <v>58</v>
      </c>
      <c r="V8" s="28" t="s">
        <v>119</v>
      </c>
      <c r="W8" s="21" t="s">
        <v>58</v>
      </c>
      <c r="Y8" s="38" t="s">
        <v>119</v>
      </c>
    </row>
    <row r="9" spans="1:25" ht="8.5" customHeight="1"/>
    <row r="10" spans="1:25">
      <c r="B10" s="107" t="s">
        <v>88</v>
      </c>
      <c r="D10" s="98">
        <v>119282</v>
      </c>
      <c r="F10" s="95">
        <v>395</v>
      </c>
      <c r="G10" s="124">
        <v>0.19837084802282021</v>
      </c>
      <c r="H10" s="95">
        <v>82614</v>
      </c>
      <c r="I10" s="124">
        <v>41.489137312803201</v>
      </c>
      <c r="J10" s="95">
        <v>85258</v>
      </c>
      <c r="K10" s="124">
        <v>42.816966482859748</v>
      </c>
      <c r="L10" s="95">
        <v>1380</v>
      </c>
      <c r="M10" s="124">
        <v>0.69304245638352369</v>
      </c>
      <c r="N10" s="95">
        <v>81</v>
      </c>
      <c r="O10" s="124">
        <v>4.0678578961641607E-2</v>
      </c>
      <c r="P10" s="95">
        <v>81</v>
      </c>
      <c r="Q10" s="124">
        <v>4.0678578961641607E-2</v>
      </c>
      <c r="R10" s="95">
        <v>29313</v>
      </c>
      <c r="S10" s="124">
        <v>14.721125742007411</v>
      </c>
      <c r="T10" s="95">
        <v>0</v>
      </c>
      <c r="U10" s="124">
        <v>0</v>
      </c>
      <c r="V10" s="95">
        <v>199122</v>
      </c>
      <c r="W10" s="124">
        <v>100</v>
      </c>
      <c r="Y10" s="145">
        <v>1.6693382069381799</v>
      </c>
    </row>
    <row r="11" spans="1:25">
      <c r="B11" s="111" t="s">
        <v>89</v>
      </c>
      <c r="D11" s="75">
        <v>18533</v>
      </c>
      <c r="F11" s="72">
        <v>1202</v>
      </c>
      <c r="G11" s="125">
        <v>4.822660889102873</v>
      </c>
      <c r="H11" s="72">
        <v>5422</v>
      </c>
      <c r="I11" s="125">
        <v>21.75413256299149</v>
      </c>
      <c r="J11" s="72">
        <v>3706</v>
      </c>
      <c r="K11" s="125">
        <v>14.86920237522067</v>
      </c>
      <c r="L11" s="72">
        <v>637</v>
      </c>
      <c r="M11" s="125">
        <v>2.5557695393997748</v>
      </c>
      <c r="N11" s="72">
        <v>94</v>
      </c>
      <c r="O11" s="125">
        <v>0.37714652543732952</v>
      </c>
      <c r="P11" s="72">
        <v>1986</v>
      </c>
      <c r="Q11" s="125">
        <v>7.9682233991333664</v>
      </c>
      <c r="R11" s="72">
        <v>11877</v>
      </c>
      <c r="S11" s="125">
        <v>47.652864708714503</v>
      </c>
      <c r="T11" s="72">
        <v>0</v>
      </c>
      <c r="U11" s="125">
        <v>0</v>
      </c>
      <c r="V11" s="72">
        <v>24924</v>
      </c>
      <c r="W11" s="125">
        <v>100</v>
      </c>
      <c r="Y11" s="146">
        <v>1.3448443317325851</v>
      </c>
    </row>
    <row r="12" spans="1:25">
      <c r="B12" s="111" t="s">
        <v>90</v>
      </c>
      <c r="D12" s="75">
        <v>17486</v>
      </c>
      <c r="F12" s="72">
        <v>2403</v>
      </c>
      <c r="G12" s="125">
        <v>9.2412413952236268</v>
      </c>
      <c r="H12" s="72">
        <v>7446</v>
      </c>
      <c r="I12" s="125">
        <v>28.635157481829019</v>
      </c>
      <c r="J12" s="72">
        <v>5823</v>
      </c>
      <c r="K12" s="125">
        <v>22.39356997269546</v>
      </c>
      <c r="L12" s="72">
        <v>862</v>
      </c>
      <c r="M12" s="125">
        <v>3.31500211514056</v>
      </c>
      <c r="N12" s="72">
        <v>300</v>
      </c>
      <c r="O12" s="125">
        <v>1.1537130331115639</v>
      </c>
      <c r="P12" s="72">
        <v>1860</v>
      </c>
      <c r="Q12" s="125">
        <v>7.153020805291697</v>
      </c>
      <c r="R12" s="72">
        <v>7298</v>
      </c>
      <c r="S12" s="125">
        <v>28.065992385493981</v>
      </c>
      <c r="T12" s="72">
        <v>11</v>
      </c>
      <c r="U12" s="125">
        <v>4.2302811214090678E-2</v>
      </c>
      <c r="V12" s="72">
        <v>26003</v>
      </c>
      <c r="W12" s="125">
        <v>100</v>
      </c>
      <c r="Y12" s="146">
        <v>1.4870753745853831</v>
      </c>
    </row>
    <row r="13" spans="1:25">
      <c r="B13" s="111" t="s">
        <v>91</v>
      </c>
      <c r="D13" s="75">
        <v>15809</v>
      </c>
      <c r="F13" s="72">
        <v>2280</v>
      </c>
      <c r="G13" s="125">
        <v>8.0616646630365612</v>
      </c>
      <c r="H13" s="72">
        <v>10894</v>
      </c>
      <c r="I13" s="125">
        <v>38.519199490842233</v>
      </c>
      <c r="J13" s="72">
        <v>993</v>
      </c>
      <c r="K13" s="125">
        <v>3.5110671098225019</v>
      </c>
      <c r="L13" s="72">
        <v>218</v>
      </c>
      <c r="M13" s="125">
        <v>0.7708082879570044</v>
      </c>
      <c r="N13" s="72">
        <v>3</v>
      </c>
      <c r="O13" s="125">
        <v>1.060745350399547E-2</v>
      </c>
      <c r="P13" s="72">
        <v>45</v>
      </c>
      <c r="Q13" s="125">
        <v>0.1591118025599321</v>
      </c>
      <c r="R13" s="72">
        <v>13849</v>
      </c>
      <c r="S13" s="125">
        <v>48.967541192277778</v>
      </c>
      <c r="T13" s="72">
        <v>0</v>
      </c>
      <c r="U13" s="125">
        <v>0</v>
      </c>
      <c r="V13" s="72">
        <v>28282</v>
      </c>
      <c r="W13" s="125">
        <v>100</v>
      </c>
      <c r="Y13" s="146">
        <v>1.7889809602125371</v>
      </c>
    </row>
    <row r="14" spans="1:25">
      <c r="B14" s="111" t="s">
        <v>92</v>
      </c>
      <c r="D14" s="75">
        <v>23426</v>
      </c>
      <c r="F14" s="72">
        <v>769</v>
      </c>
      <c r="G14" s="125">
        <v>2.7203905476156791</v>
      </c>
      <c r="H14" s="72">
        <v>5119</v>
      </c>
      <c r="I14" s="125">
        <v>18.108815621904629</v>
      </c>
      <c r="J14" s="72">
        <v>435</v>
      </c>
      <c r="K14" s="125">
        <v>1.5388425074288949</v>
      </c>
      <c r="L14" s="72">
        <v>1939</v>
      </c>
      <c r="M14" s="125">
        <v>6.8593462572520174</v>
      </c>
      <c r="N14" s="72">
        <v>195</v>
      </c>
      <c r="O14" s="125">
        <v>0.68982595160605631</v>
      </c>
      <c r="P14" s="72">
        <v>10035</v>
      </c>
      <c r="Q14" s="125">
        <v>35.499504740342438</v>
      </c>
      <c r="R14" s="72">
        <v>9719</v>
      </c>
      <c r="S14" s="125">
        <v>34.381632941842369</v>
      </c>
      <c r="T14" s="72">
        <v>57</v>
      </c>
      <c r="U14" s="125">
        <v>0.20164143200792409</v>
      </c>
      <c r="V14" s="72">
        <v>28268</v>
      </c>
      <c r="W14" s="125">
        <v>100</v>
      </c>
      <c r="Y14" s="146">
        <v>1.2066934175702211</v>
      </c>
    </row>
    <row r="15" spans="1:25">
      <c r="B15" s="111" t="s">
        <v>93</v>
      </c>
      <c r="D15" s="75">
        <v>5897</v>
      </c>
      <c r="F15" s="72">
        <v>1505</v>
      </c>
      <c r="G15" s="125">
        <v>17.946577629382301</v>
      </c>
      <c r="H15" s="72">
        <v>1976</v>
      </c>
      <c r="I15" s="125">
        <v>23.56308132601956</v>
      </c>
      <c r="J15" s="72">
        <v>379</v>
      </c>
      <c r="K15" s="125">
        <v>4.5194371571667062</v>
      </c>
      <c r="L15" s="72">
        <v>595</v>
      </c>
      <c r="M15" s="125">
        <v>7.0951585976627696</v>
      </c>
      <c r="N15" s="72">
        <v>42</v>
      </c>
      <c r="O15" s="125">
        <v>0.5008347245409015</v>
      </c>
      <c r="P15" s="72">
        <v>53</v>
      </c>
      <c r="Q15" s="125">
        <v>0.63200572382542342</v>
      </c>
      <c r="R15" s="72">
        <v>3836</v>
      </c>
      <c r="S15" s="125">
        <v>45.742904841402343</v>
      </c>
      <c r="T15" s="72">
        <v>0</v>
      </c>
      <c r="U15" s="125">
        <v>0</v>
      </c>
      <c r="V15" s="72">
        <v>8386</v>
      </c>
      <c r="W15" s="125">
        <v>100</v>
      </c>
      <c r="Y15" s="146">
        <v>1.4220790232321521</v>
      </c>
    </row>
    <row r="16" spans="1:25">
      <c r="B16" s="111" t="s">
        <v>94</v>
      </c>
      <c r="D16" s="75">
        <v>52008</v>
      </c>
      <c r="F16" s="72">
        <v>3563</v>
      </c>
      <c r="G16" s="125">
        <v>4.8019515087804416</v>
      </c>
      <c r="H16" s="72">
        <v>20833</v>
      </c>
      <c r="I16" s="125">
        <v>28.077197805900351</v>
      </c>
      <c r="J16" s="72">
        <v>13512</v>
      </c>
      <c r="K16" s="125">
        <v>18.210488011967811</v>
      </c>
      <c r="L16" s="72">
        <v>3543</v>
      </c>
      <c r="M16" s="125">
        <v>4.7749969676141184</v>
      </c>
      <c r="N16" s="72">
        <v>4</v>
      </c>
      <c r="O16" s="125">
        <v>5.3909082332645993E-3</v>
      </c>
      <c r="P16" s="72">
        <v>14504</v>
      </c>
      <c r="Q16" s="125">
        <v>19.547433253817442</v>
      </c>
      <c r="R16" s="72">
        <v>16585</v>
      </c>
      <c r="S16" s="125">
        <v>22.352053262173339</v>
      </c>
      <c r="T16" s="72">
        <v>1655</v>
      </c>
      <c r="U16" s="125">
        <v>2.2304882815132281</v>
      </c>
      <c r="V16" s="72">
        <v>74199</v>
      </c>
      <c r="W16" s="125">
        <v>100</v>
      </c>
      <c r="Y16" s="146">
        <v>1.4266843562528839</v>
      </c>
    </row>
    <row r="17" spans="2:25">
      <c r="B17" s="111" t="s">
        <v>95</v>
      </c>
      <c r="D17" s="75">
        <v>30782</v>
      </c>
      <c r="F17" s="72">
        <v>7650</v>
      </c>
      <c r="G17" s="125">
        <v>16.72387031895591</v>
      </c>
      <c r="H17" s="72">
        <v>18369</v>
      </c>
      <c r="I17" s="125">
        <v>40.156963907045892</v>
      </c>
      <c r="J17" s="72">
        <v>7750</v>
      </c>
      <c r="K17" s="125">
        <v>16.94248300286382</v>
      </c>
      <c r="L17" s="72">
        <v>1100</v>
      </c>
      <c r="M17" s="125">
        <v>2.404739522987124</v>
      </c>
      <c r="N17" s="72">
        <v>1511</v>
      </c>
      <c r="O17" s="125">
        <v>3.3032376538486758</v>
      </c>
      <c r="P17" s="72">
        <v>3541</v>
      </c>
      <c r="Q17" s="125">
        <v>7.7410751371794593</v>
      </c>
      <c r="R17" s="72">
        <v>5821</v>
      </c>
      <c r="S17" s="125">
        <v>12.725444330280039</v>
      </c>
      <c r="T17" s="72">
        <v>1</v>
      </c>
      <c r="U17" s="125">
        <v>2.1861268390792029E-3</v>
      </c>
      <c r="V17" s="72">
        <v>45743</v>
      </c>
      <c r="W17" s="125">
        <v>100</v>
      </c>
      <c r="Y17" s="146">
        <v>1.486030797219154</v>
      </c>
    </row>
    <row r="18" spans="2:25">
      <c r="B18" s="111" t="s">
        <v>96</v>
      </c>
      <c r="D18" s="75">
        <v>118255</v>
      </c>
      <c r="F18" s="72">
        <v>1</v>
      </c>
      <c r="G18" s="125">
        <v>6.9014065066460542E-4</v>
      </c>
      <c r="H18" s="72">
        <v>26554</v>
      </c>
      <c r="I18" s="125">
        <v>18.325994837747931</v>
      </c>
      <c r="J18" s="72">
        <v>12724</v>
      </c>
      <c r="K18" s="125">
        <v>8.7813496390564385</v>
      </c>
      <c r="L18" s="72">
        <v>3267</v>
      </c>
      <c r="M18" s="125">
        <v>2.2546895057212661</v>
      </c>
      <c r="N18" s="72">
        <v>3218</v>
      </c>
      <c r="O18" s="125">
        <v>2.2208726138386998</v>
      </c>
      <c r="P18" s="72">
        <v>3835</v>
      </c>
      <c r="Q18" s="125">
        <v>2.646689395298762</v>
      </c>
      <c r="R18" s="72">
        <v>95292</v>
      </c>
      <c r="S18" s="125">
        <v>65.764882883131577</v>
      </c>
      <c r="T18" s="72">
        <v>7</v>
      </c>
      <c r="U18" s="125">
        <v>4.8309845546522382E-3</v>
      </c>
      <c r="V18" s="72">
        <v>144898</v>
      </c>
      <c r="W18" s="125">
        <v>100</v>
      </c>
      <c r="Y18" s="146">
        <v>1.225301255760856</v>
      </c>
    </row>
    <row r="19" spans="2:25">
      <c r="B19" s="111" t="s">
        <v>97</v>
      </c>
      <c r="D19" s="75">
        <v>65812</v>
      </c>
      <c r="F19" s="72">
        <v>1382</v>
      </c>
      <c r="G19" s="125">
        <v>1.406945137284046</v>
      </c>
      <c r="H19" s="72">
        <v>30407</v>
      </c>
      <c r="I19" s="125">
        <v>30.95584717032995</v>
      </c>
      <c r="J19" s="72">
        <v>3294</v>
      </c>
      <c r="K19" s="125">
        <v>3.3534567888666049</v>
      </c>
      <c r="L19" s="72">
        <v>2321</v>
      </c>
      <c r="M19" s="125">
        <v>2.362894112616694</v>
      </c>
      <c r="N19" s="72">
        <v>856</v>
      </c>
      <c r="O19" s="125">
        <v>0.8714508230934469</v>
      </c>
      <c r="P19" s="72">
        <v>9006</v>
      </c>
      <c r="Q19" s="125">
        <v>9.1685585429668013</v>
      </c>
      <c r="R19" s="72">
        <v>50736</v>
      </c>
      <c r="S19" s="125">
        <v>51.651786168772333</v>
      </c>
      <c r="T19" s="72">
        <v>225</v>
      </c>
      <c r="U19" s="125">
        <v>0.22906125607012329</v>
      </c>
      <c r="V19" s="72">
        <v>98227</v>
      </c>
      <c r="W19" s="125">
        <v>99.999999999999986</v>
      </c>
      <c r="Y19" s="146">
        <v>1.492539354525011</v>
      </c>
    </row>
    <row r="20" spans="2:25">
      <c r="B20" s="111" t="s">
        <v>98</v>
      </c>
      <c r="D20" s="75">
        <v>12547</v>
      </c>
      <c r="F20" s="72">
        <v>1018</v>
      </c>
      <c r="G20" s="125">
        <v>6.4194728212889389</v>
      </c>
      <c r="H20" s="72">
        <v>3630</v>
      </c>
      <c r="I20" s="125">
        <v>22.890654559213019</v>
      </c>
      <c r="J20" s="72">
        <v>435</v>
      </c>
      <c r="K20" s="125">
        <v>2.7430949678395762</v>
      </c>
      <c r="L20" s="72">
        <v>780</v>
      </c>
      <c r="M20" s="125">
        <v>4.9186530457813094</v>
      </c>
      <c r="N20" s="72">
        <v>46</v>
      </c>
      <c r="O20" s="125">
        <v>0.29007441039223109</v>
      </c>
      <c r="P20" s="72">
        <v>7155</v>
      </c>
      <c r="Q20" s="125">
        <v>45.119182746878543</v>
      </c>
      <c r="R20" s="72">
        <v>2794</v>
      </c>
      <c r="S20" s="125">
        <v>17.61886744860638</v>
      </c>
      <c r="T20" s="72">
        <v>0</v>
      </c>
      <c r="U20" s="125">
        <v>0</v>
      </c>
      <c r="V20" s="72">
        <v>15858</v>
      </c>
      <c r="W20" s="125">
        <v>100</v>
      </c>
      <c r="Y20" s="146">
        <v>1.2638877819399059</v>
      </c>
    </row>
    <row r="21" spans="2:25">
      <c r="B21" s="111" t="s">
        <v>99</v>
      </c>
      <c r="D21" s="75">
        <v>37978</v>
      </c>
      <c r="F21" s="72">
        <v>2403</v>
      </c>
      <c r="G21" s="125">
        <v>3.6347960248672679</v>
      </c>
      <c r="H21" s="72">
        <v>24538</v>
      </c>
      <c r="I21" s="125">
        <v>37.116364901453608</v>
      </c>
      <c r="J21" s="72">
        <v>7226</v>
      </c>
      <c r="K21" s="125">
        <v>10.93010240353345</v>
      </c>
      <c r="L21" s="72">
        <v>3362</v>
      </c>
      <c r="M21" s="125">
        <v>5.0853866981289046</v>
      </c>
      <c r="N21" s="72">
        <v>866</v>
      </c>
      <c r="O21" s="125">
        <v>1.3099181679296941</v>
      </c>
      <c r="P21" s="72">
        <v>7383</v>
      </c>
      <c r="Q21" s="125">
        <v>11.167581794255121</v>
      </c>
      <c r="R21" s="72">
        <v>20332</v>
      </c>
      <c r="S21" s="125">
        <v>30.754337402247739</v>
      </c>
      <c r="T21" s="72">
        <v>1</v>
      </c>
      <c r="U21" s="125">
        <v>1.5126075842144271E-3</v>
      </c>
      <c r="V21" s="72">
        <v>66111</v>
      </c>
      <c r="W21" s="125">
        <v>100</v>
      </c>
      <c r="Y21" s="146">
        <v>1.7407709726683871</v>
      </c>
    </row>
    <row r="22" spans="2:25">
      <c r="B22" s="111" t="s">
        <v>100</v>
      </c>
      <c r="D22" s="75">
        <v>67631</v>
      </c>
      <c r="F22" s="72">
        <v>1147</v>
      </c>
      <c r="G22" s="125">
        <v>1.2033530220212549</v>
      </c>
      <c r="H22" s="72">
        <v>42514</v>
      </c>
      <c r="I22" s="125">
        <v>44.60274662442167</v>
      </c>
      <c r="J22" s="72">
        <v>20372</v>
      </c>
      <c r="K22" s="125">
        <v>21.372892558515272</v>
      </c>
      <c r="L22" s="72">
        <v>3248</v>
      </c>
      <c r="M22" s="125">
        <v>3.4075768226024739</v>
      </c>
      <c r="N22" s="72">
        <v>1117</v>
      </c>
      <c r="O22" s="125">
        <v>1.171879098167169</v>
      </c>
      <c r="P22" s="72">
        <v>5749</v>
      </c>
      <c r="Q22" s="125">
        <v>6.0314529412381841</v>
      </c>
      <c r="R22" s="72">
        <v>21164</v>
      </c>
      <c r="S22" s="125">
        <v>22.20380414826316</v>
      </c>
      <c r="T22" s="72">
        <v>6</v>
      </c>
      <c r="U22" s="125">
        <v>6.2947847708173781E-3</v>
      </c>
      <c r="V22" s="72">
        <v>95317</v>
      </c>
      <c r="W22" s="125">
        <v>100</v>
      </c>
      <c r="Y22" s="146">
        <v>1.409368484866407</v>
      </c>
    </row>
    <row r="23" spans="2:25">
      <c r="B23" s="111" t="s">
        <v>101</v>
      </c>
      <c r="D23" s="75">
        <v>18671</v>
      </c>
      <c r="F23" s="72">
        <v>365</v>
      </c>
      <c r="G23" s="125">
        <v>1.384148653773227</v>
      </c>
      <c r="H23" s="72">
        <v>8926</v>
      </c>
      <c r="I23" s="125">
        <v>33.84907091391733</v>
      </c>
      <c r="J23" s="72">
        <v>2164</v>
      </c>
      <c r="K23" s="125">
        <v>8.2062950322335979</v>
      </c>
      <c r="L23" s="72">
        <v>702</v>
      </c>
      <c r="M23" s="125">
        <v>2.662116040955631</v>
      </c>
      <c r="N23" s="72">
        <v>19</v>
      </c>
      <c r="O23" s="125">
        <v>7.2051573758058401E-2</v>
      </c>
      <c r="P23" s="72">
        <v>202</v>
      </c>
      <c r="Q23" s="125">
        <v>0.76602199469093668</v>
      </c>
      <c r="R23" s="72">
        <v>13990</v>
      </c>
      <c r="S23" s="125">
        <v>53.052711414486147</v>
      </c>
      <c r="T23" s="72">
        <v>2</v>
      </c>
      <c r="U23" s="125">
        <v>7.5843761850587794E-3</v>
      </c>
      <c r="V23" s="72">
        <v>26370</v>
      </c>
      <c r="W23" s="125">
        <v>100</v>
      </c>
      <c r="Y23" s="146">
        <v>1.412350704300787</v>
      </c>
    </row>
    <row r="24" spans="2:25">
      <c r="B24" s="111" t="s">
        <v>102</v>
      </c>
      <c r="D24" s="75">
        <v>7543</v>
      </c>
      <c r="F24" s="72">
        <v>1487</v>
      </c>
      <c r="G24" s="125">
        <v>12.342297476759629</v>
      </c>
      <c r="H24" s="72">
        <v>2666</v>
      </c>
      <c r="I24" s="125">
        <v>22.128154050464811</v>
      </c>
      <c r="J24" s="72">
        <v>744</v>
      </c>
      <c r="K24" s="125">
        <v>6.1752988047808763</v>
      </c>
      <c r="L24" s="72">
        <v>280</v>
      </c>
      <c r="M24" s="125">
        <v>2.3240371845949541</v>
      </c>
      <c r="N24" s="72">
        <v>74</v>
      </c>
      <c r="O24" s="125">
        <v>0.61420982735723773</v>
      </c>
      <c r="P24" s="72">
        <v>943</v>
      </c>
      <c r="Q24" s="125">
        <v>7.8270252324037184</v>
      </c>
      <c r="R24" s="72">
        <v>5842</v>
      </c>
      <c r="S24" s="125">
        <v>48.48937583001328</v>
      </c>
      <c r="T24" s="72">
        <v>12</v>
      </c>
      <c r="U24" s="125">
        <v>9.9601593625498003E-2</v>
      </c>
      <c r="V24" s="72">
        <v>12048</v>
      </c>
      <c r="W24" s="125">
        <v>100</v>
      </c>
      <c r="Y24" s="146">
        <v>1.5972424764682489</v>
      </c>
    </row>
    <row r="25" spans="2:25">
      <c r="B25" s="111" t="s">
        <v>103</v>
      </c>
      <c r="D25" s="75">
        <v>33568</v>
      </c>
      <c r="F25" s="72">
        <v>390</v>
      </c>
      <c r="G25" s="125">
        <v>0.82393205729496766</v>
      </c>
      <c r="H25" s="72">
        <v>14384</v>
      </c>
      <c r="I25" s="125">
        <v>30.388304390079011</v>
      </c>
      <c r="J25" s="72">
        <v>3636</v>
      </c>
      <c r="K25" s="125">
        <v>7.6815819495500062</v>
      </c>
      <c r="L25" s="72">
        <v>2611</v>
      </c>
      <c r="M25" s="125">
        <v>5.5161194912747709</v>
      </c>
      <c r="N25" s="72">
        <v>2487</v>
      </c>
      <c r="O25" s="125">
        <v>5.2541513499809867</v>
      </c>
      <c r="P25" s="72">
        <v>39</v>
      </c>
      <c r="Q25" s="125">
        <v>8.2393205729496766E-2</v>
      </c>
      <c r="R25" s="72">
        <v>20871</v>
      </c>
      <c r="S25" s="125">
        <v>44.093040943085313</v>
      </c>
      <c r="T25" s="72">
        <v>2916</v>
      </c>
      <c r="U25" s="125">
        <v>6.1604766130054509</v>
      </c>
      <c r="V25" s="72">
        <v>47334</v>
      </c>
      <c r="W25" s="125">
        <v>100</v>
      </c>
      <c r="Y25" s="146">
        <v>1.410092945662536</v>
      </c>
    </row>
    <row r="26" spans="2:25">
      <c r="B26" s="111" t="s">
        <v>104</v>
      </c>
      <c r="D26" s="75">
        <v>3390</v>
      </c>
      <c r="F26" s="72">
        <v>314</v>
      </c>
      <c r="G26" s="125">
        <v>6.257473096851335</v>
      </c>
      <c r="H26" s="72">
        <v>2539</v>
      </c>
      <c r="I26" s="125">
        <v>50.597847748106823</v>
      </c>
      <c r="J26" s="72">
        <v>1698</v>
      </c>
      <c r="K26" s="125">
        <v>33.838182542845757</v>
      </c>
      <c r="L26" s="72">
        <v>311</v>
      </c>
      <c r="M26" s="125">
        <v>6.197688322040654</v>
      </c>
      <c r="N26" s="72">
        <v>113</v>
      </c>
      <c r="O26" s="125">
        <v>2.251893184535672</v>
      </c>
      <c r="P26" s="72">
        <v>34</v>
      </c>
      <c r="Q26" s="125">
        <v>0.67756078118772423</v>
      </c>
      <c r="R26" s="72">
        <v>9</v>
      </c>
      <c r="S26" s="125">
        <v>0.1793543244320446</v>
      </c>
      <c r="T26" s="72">
        <v>0</v>
      </c>
      <c r="U26" s="125">
        <v>0</v>
      </c>
      <c r="V26" s="72">
        <v>5018</v>
      </c>
      <c r="W26" s="125">
        <v>99.999999999999986</v>
      </c>
      <c r="Y26" s="146">
        <v>1.48023598820059</v>
      </c>
    </row>
    <row r="27" spans="2:25">
      <c r="B27" s="111" t="s">
        <v>105</v>
      </c>
      <c r="D27" s="75">
        <v>660</v>
      </c>
      <c r="F27" s="72">
        <v>1</v>
      </c>
      <c r="G27" s="125">
        <v>0.14084507042253519</v>
      </c>
      <c r="H27" s="72">
        <v>78</v>
      </c>
      <c r="I27" s="125">
        <v>10.98591549295775</v>
      </c>
      <c r="J27" s="72">
        <v>283</v>
      </c>
      <c r="K27" s="125">
        <v>39.859154929577457</v>
      </c>
      <c r="L27" s="72">
        <v>16</v>
      </c>
      <c r="M27" s="125">
        <v>2.253521126760563</v>
      </c>
      <c r="N27" s="72">
        <v>0</v>
      </c>
      <c r="O27" s="125">
        <v>0</v>
      </c>
      <c r="P27" s="72">
        <v>0</v>
      </c>
      <c r="Q27" s="125">
        <v>0</v>
      </c>
      <c r="R27" s="72">
        <v>332</v>
      </c>
      <c r="S27" s="125">
        <v>46.760563380281688</v>
      </c>
      <c r="T27" s="72">
        <v>0</v>
      </c>
      <c r="U27" s="125">
        <v>0</v>
      </c>
      <c r="V27" s="72">
        <v>710</v>
      </c>
      <c r="W27" s="125">
        <v>100</v>
      </c>
      <c r="Y27" s="146">
        <v>1.0757575757575759</v>
      </c>
    </row>
    <row r="28" spans="2:25">
      <c r="B28" s="115" t="s">
        <v>106</v>
      </c>
      <c r="D28" s="90">
        <v>643</v>
      </c>
      <c r="F28" s="87">
        <v>313</v>
      </c>
      <c r="G28" s="126">
        <v>28.147482014388491</v>
      </c>
      <c r="H28" s="87">
        <v>284</v>
      </c>
      <c r="I28" s="126">
        <v>25.53956834532374</v>
      </c>
      <c r="J28" s="87">
        <v>271</v>
      </c>
      <c r="K28" s="126">
        <v>24.370503597122301</v>
      </c>
      <c r="L28" s="87">
        <v>11</v>
      </c>
      <c r="M28" s="126">
        <v>0.98920863309352514</v>
      </c>
      <c r="N28" s="87">
        <v>0</v>
      </c>
      <c r="O28" s="126">
        <v>0</v>
      </c>
      <c r="P28" s="87">
        <v>1</v>
      </c>
      <c r="Q28" s="126">
        <v>8.9928057553956844E-2</v>
      </c>
      <c r="R28" s="87">
        <v>232</v>
      </c>
      <c r="S28" s="126">
        <v>20.863309352517991</v>
      </c>
      <c r="T28" s="87">
        <v>0</v>
      </c>
      <c r="U28" s="126">
        <v>0</v>
      </c>
      <c r="V28" s="87">
        <v>1112</v>
      </c>
      <c r="W28" s="126">
        <v>100</v>
      </c>
      <c r="Y28" s="147">
        <v>1.7293934681181959</v>
      </c>
    </row>
    <row r="29" spans="2:25" ht="8" customHeight="1"/>
    <row r="30" spans="2:25">
      <c r="B30" s="119" t="s">
        <v>49</v>
      </c>
      <c r="D30" s="63">
        <v>649921</v>
      </c>
      <c r="F30" s="60">
        <v>28588</v>
      </c>
      <c r="G30" s="137">
        <v>3.0158345025476558</v>
      </c>
      <c r="H30" s="60">
        <v>309193</v>
      </c>
      <c r="I30" s="137">
        <v>32.61770383889106</v>
      </c>
      <c r="J30" s="60">
        <v>170703</v>
      </c>
      <c r="K30" s="137">
        <v>18.007975272435729</v>
      </c>
      <c r="L30" s="60">
        <v>27183</v>
      </c>
      <c r="M30" s="137">
        <v>2.8676168071482069</v>
      </c>
      <c r="N30" s="60">
        <v>11026</v>
      </c>
      <c r="O30" s="137">
        <v>1.1631660565653581</v>
      </c>
      <c r="P30" s="60">
        <v>66452</v>
      </c>
      <c r="Q30" s="137">
        <v>7.0102222737965887</v>
      </c>
      <c r="R30" s="60">
        <v>329892</v>
      </c>
      <c r="S30" s="137">
        <v>34.801303893747424</v>
      </c>
      <c r="T30" s="60">
        <v>4893</v>
      </c>
      <c r="U30" s="137">
        <v>0.51617735486797545</v>
      </c>
      <c r="V30" s="60">
        <v>947930</v>
      </c>
      <c r="W30" s="137">
        <v>100</v>
      </c>
      <c r="Y30" s="148">
        <v>1.4585311137815209</v>
      </c>
    </row>
  </sheetData>
  <mergeCells count="13">
    <mergeCell ref="A3:X3"/>
    <mergeCell ref="V7:W7"/>
    <mergeCell ref="L7:M7"/>
    <mergeCell ref="R7:S7"/>
    <mergeCell ref="P7:Q7"/>
    <mergeCell ref="N7:O7"/>
    <mergeCell ref="B4:X4"/>
    <mergeCell ref="H7:I7"/>
    <mergeCell ref="T7:U7"/>
    <mergeCell ref="J7:K7"/>
    <mergeCell ref="B7:B8"/>
    <mergeCell ref="F6:W6"/>
    <mergeCell ref="F7:G7"/>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6:T7"/>
  <sheetViews>
    <sheetView showGridLines="0" workbookViewId="0"/>
  </sheetViews>
  <sheetFormatPr baseColWidth="10" defaultColWidth="8.7265625" defaultRowHeight="14.5"/>
  <sheetData>
    <row r="6" spans="1:20" ht="21">
      <c r="A6" s="201" t="s">
        <v>220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U33"/>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3.90625" customWidth="1"/>
    <col min="5" max="5" width="8.6328125" customWidth="1"/>
    <col min="6" max="6" width="0.36328125" customWidth="1"/>
    <col min="7" max="7" width="13.90625" customWidth="1"/>
    <col min="8" max="8" width="8.6328125" customWidth="1"/>
    <col min="9" max="9" width="0.36328125" customWidth="1"/>
    <col min="10" max="10" width="13.90625" customWidth="1"/>
    <col min="11" max="11" width="8.6328125" customWidth="1"/>
    <col min="12" max="12" width="12.54296875" customWidth="1"/>
  </cols>
  <sheetData>
    <row r="1" spans="1:21" ht="15.5" customHeight="1"/>
    <row r="2" spans="1:21" ht="52.5" customHeight="1"/>
    <row r="3" spans="1:21" ht="4.5" customHeight="1"/>
    <row r="4" spans="1:21" ht="17" customHeight="1">
      <c r="A4" s="201" t="s">
        <v>221</v>
      </c>
      <c r="B4" s="202"/>
      <c r="C4" s="202"/>
      <c r="D4" s="202"/>
      <c r="E4" s="202"/>
      <c r="F4" s="202"/>
      <c r="G4" s="202"/>
      <c r="H4" s="202"/>
      <c r="I4" s="202"/>
      <c r="J4" s="202"/>
      <c r="K4" s="202"/>
      <c r="L4" s="202"/>
      <c r="M4" s="202"/>
      <c r="N4" s="202"/>
      <c r="O4" s="202"/>
      <c r="P4" s="202"/>
      <c r="Q4" s="202"/>
      <c r="R4" s="202"/>
      <c r="S4" s="202"/>
      <c r="T4" s="202"/>
      <c r="U4" s="202"/>
    </row>
    <row r="5" spans="1:21" ht="17" customHeight="1">
      <c r="B5" s="203" t="s">
        <v>113</v>
      </c>
      <c r="C5" s="202"/>
      <c r="D5" s="202"/>
      <c r="E5" s="202"/>
      <c r="F5" s="202"/>
      <c r="G5" s="202"/>
      <c r="H5" s="202"/>
      <c r="I5" s="202"/>
      <c r="J5" s="202"/>
      <c r="K5" s="202"/>
      <c r="L5" s="202"/>
      <c r="M5" s="202"/>
      <c r="N5" s="202"/>
      <c r="O5" s="202"/>
      <c r="P5" s="202"/>
      <c r="Q5" s="202"/>
      <c r="R5" s="202"/>
      <c r="S5" s="202"/>
    </row>
    <row r="6" spans="1:21" ht="6" customHeight="1"/>
    <row r="7" spans="1:21" ht="39.5" customHeight="1">
      <c r="B7" s="230" t="s">
        <v>114</v>
      </c>
      <c r="D7" s="232" t="s">
        <v>115</v>
      </c>
      <c r="E7" s="216"/>
      <c r="G7" s="232" t="s">
        <v>130</v>
      </c>
      <c r="H7" s="216"/>
      <c r="J7" s="232" t="s">
        <v>222</v>
      </c>
      <c r="K7" s="215"/>
      <c r="L7" s="216"/>
    </row>
    <row r="8" spans="1:21" ht="26" customHeight="1">
      <c r="B8" s="231"/>
      <c r="D8" s="22" t="s">
        <v>119</v>
      </c>
      <c r="E8" s="23" t="s">
        <v>132</v>
      </c>
      <c r="G8" s="22" t="s">
        <v>119</v>
      </c>
      <c r="H8" s="23" t="s">
        <v>132</v>
      </c>
      <c r="J8" s="22" t="s">
        <v>119</v>
      </c>
      <c r="K8" s="24" t="s">
        <v>133</v>
      </c>
      <c r="L8" s="23" t="s">
        <v>134</v>
      </c>
    </row>
    <row r="9" spans="1:21" ht="4.5" customHeight="1"/>
    <row r="10" spans="1:21">
      <c r="B10" s="107" t="s">
        <v>88</v>
      </c>
      <c r="D10" s="40">
        <v>8676713</v>
      </c>
      <c r="E10" s="124">
        <v>17.66133477006133</v>
      </c>
      <c r="G10" s="40">
        <v>1096572</v>
      </c>
      <c r="H10" s="124">
        <v>16.190506563479449</v>
      </c>
      <c r="J10" s="40">
        <v>359838</v>
      </c>
      <c r="K10" s="127">
        <v>4.1471695560288779</v>
      </c>
      <c r="L10" s="124">
        <v>32.814808329959178</v>
      </c>
    </row>
    <row r="11" spans="1:21">
      <c r="B11" s="111" t="s">
        <v>89</v>
      </c>
      <c r="D11" s="42">
        <v>1364621</v>
      </c>
      <c r="E11" s="125">
        <v>2.777668031114533</v>
      </c>
      <c r="G11" s="42">
        <v>191202</v>
      </c>
      <c r="H11" s="125">
        <v>2.823031443398516</v>
      </c>
      <c r="J11" s="42">
        <v>51969</v>
      </c>
      <c r="K11" s="128">
        <v>3.8083101461871101</v>
      </c>
      <c r="L11" s="125">
        <v>27.180155019298962</v>
      </c>
    </row>
    <row r="12" spans="1:21">
      <c r="B12" s="111" t="s">
        <v>90</v>
      </c>
      <c r="D12" s="42">
        <v>1015128</v>
      </c>
      <c r="E12" s="125">
        <v>2.066279643277682</v>
      </c>
      <c r="G12" s="42">
        <v>191994</v>
      </c>
      <c r="H12" s="125">
        <v>2.834725049653533</v>
      </c>
      <c r="J12" s="42">
        <v>36915</v>
      </c>
      <c r="K12" s="128">
        <v>3.6364872213159321</v>
      </c>
      <c r="L12" s="125">
        <v>19.227163348854649</v>
      </c>
    </row>
    <row r="13" spans="1:21">
      <c r="B13" s="111" t="s">
        <v>91</v>
      </c>
      <c r="D13" s="42">
        <v>1249844</v>
      </c>
      <c r="E13" s="125">
        <v>2.5440409627876979</v>
      </c>
      <c r="G13" s="42">
        <v>127828</v>
      </c>
      <c r="H13" s="125">
        <v>1.88733623783614</v>
      </c>
      <c r="J13" s="42">
        <v>35529</v>
      </c>
      <c r="K13" s="128">
        <v>2.8426747658107732</v>
      </c>
      <c r="L13" s="125">
        <v>27.794379948055202</v>
      </c>
    </row>
    <row r="14" spans="1:21">
      <c r="B14" s="111" t="s">
        <v>92</v>
      </c>
      <c r="D14" s="42">
        <v>2258866</v>
      </c>
      <c r="E14" s="125">
        <v>4.597891923670792</v>
      </c>
      <c r="G14" s="42">
        <v>270684</v>
      </c>
      <c r="H14" s="125">
        <v>3.9965557014303399</v>
      </c>
      <c r="J14" s="42">
        <v>78408</v>
      </c>
      <c r="K14" s="128">
        <v>3.4711222356704639</v>
      </c>
      <c r="L14" s="125">
        <v>28.96661790131667</v>
      </c>
    </row>
    <row r="15" spans="1:21">
      <c r="B15" s="111" t="s">
        <v>93</v>
      </c>
      <c r="D15" s="42">
        <v>593623</v>
      </c>
      <c r="E15" s="125">
        <v>1.208311780072491</v>
      </c>
      <c r="G15" s="42">
        <v>104312</v>
      </c>
      <c r="H15" s="125">
        <v>1.5401306258500751</v>
      </c>
      <c r="J15" s="42">
        <v>19672</v>
      </c>
      <c r="K15" s="128">
        <v>3.313887770521021</v>
      </c>
      <c r="L15" s="125">
        <v>18.85880819081218</v>
      </c>
    </row>
    <row r="16" spans="1:21">
      <c r="B16" s="111" t="s">
        <v>94</v>
      </c>
      <c r="D16" s="42">
        <v>2401221</v>
      </c>
      <c r="E16" s="125">
        <v>4.8876536469399703</v>
      </c>
      <c r="G16" s="42">
        <v>428661</v>
      </c>
      <c r="H16" s="125">
        <v>6.3290315036383067</v>
      </c>
      <c r="J16" s="42">
        <v>129156</v>
      </c>
      <c r="K16" s="128">
        <v>5.378763554041881</v>
      </c>
      <c r="L16" s="125">
        <v>30.130102808513019</v>
      </c>
    </row>
    <row r="17" spans="2:12">
      <c r="B17" s="111" t="s">
        <v>95</v>
      </c>
      <c r="D17" s="42">
        <v>2126378</v>
      </c>
      <c r="E17" s="125">
        <v>4.328214348647176</v>
      </c>
      <c r="G17" s="42">
        <v>300904</v>
      </c>
      <c r="H17" s="125">
        <v>4.4427435562618971</v>
      </c>
      <c r="J17" s="42">
        <v>82708</v>
      </c>
      <c r="K17" s="128">
        <v>3.8896188730319818</v>
      </c>
      <c r="L17" s="125">
        <v>27.48650732459522</v>
      </c>
    </row>
    <row r="18" spans="2:12">
      <c r="B18" s="111" t="s">
        <v>96</v>
      </c>
      <c r="D18" s="42">
        <v>8124126</v>
      </c>
      <c r="E18" s="125">
        <v>16.5365512262719</v>
      </c>
      <c r="G18" s="42">
        <v>1133130</v>
      </c>
      <c r="H18" s="125">
        <v>16.730272797659861</v>
      </c>
      <c r="J18" s="42">
        <v>266865</v>
      </c>
      <c r="K18" s="128">
        <v>3.2848456560127208</v>
      </c>
      <c r="L18" s="125">
        <v>23.551137115776651</v>
      </c>
    </row>
    <row r="19" spans="2:12">
      <c r="B19" s="111" t="s">
        <v>97</v>
      </c>
      <c r="D19" s="42">
        <v>5425182</v>
      </c>
      <c r="E19" s="125">
        <v>11.042886343078409</v>
      </c>
      <c r="G19" s="42">
        <v>691918</v>
      </c>
      <c r="H19" s="125">
        <v>10.215930117119139</v>
      </c>
      <c r="J19" s="42">
        <v>185958</v>
      </c>
      <c r="K19" s="128">
        <v>3.4276822418123492</v>
      </c>
      <c r="L19" s="125">
        <v>26.875728048699411</v>
      </c>
    </row>
    <row r="20" spans="2:12">
      <c r="B20" s="111" t="s">
        <v>98</v>
      </c>
      <c r="D20" s="42">
        <v>1053345</v>
      </c>
      <c r="E20" s="125">
        <v>2.1440698422744031</v>
      </c>
      <c r="G20" s="42">
        <v>157166</v>
      </c>
      <c r="H20" s="125">
        <v>2.3205016675200638</v>
      </c>
      <c r="J20" s="42">
        <v>37477</v>
      </c>
      <c r="K20" s="128">
        <v>3.557903630814216</v>
      </c>
      <c r="L20" s="125">
        <v>23.84548820991818</v>
      </c>
    </row>
    <row r="21" spans="2:12">
      <c r="B21" s="111" t="s">
        <v>99</v>
      </c>
      <c r="D21" s="42">
        <v>2714741</v>
      </c>
      <c r="E21" s="125">
        <v>5.5258194681570174</v>
      </c>
      <c r="G21" s="42">
        <v>492391</v>
      </c>
      <c r="H21" s="125">
        <v>7.2699829261536948</v>
      </c>
      <c r="J21" s="42">
        <v>98578</v>
      </c>
      <c r="K21" s="128">
        <v>3.6312119646036209</v>
      </c>
      <c r="L21" s="125">
        <v>20.02026844519904</v>
      </c>
    </row>
    <row r="22" spans="2:12">
      <c r="B22" s="111" t="s">
        <v>100</v>
      </c>
      <c r="D22" s="42">
        <v>7113886</v>
      </c>
      <c r="E22" s="125">
        <v>14.48022104246764</v>
      </c>
      <c r="G22" s="42">
        <v>881049</v>
      </c>
      <c r="H22" s="125">
        <v>13.00838396133314</v>
      </c>
      <c r="J22" s="42">
        <v>226581</v>
      </c>
      <c r="K22" s="128">
        <v>3.1850524453161042</v>
      </c>
      <c r="L22" s="125">
        <v>25.71718485577987</v>
      </c>
    </row>
    <row r="23" spans="2:12">
      <c r="B23" s="111" t="s">
        <v>101</v>
      </c>
      <c r="D23" s="42">
        <v>1586989</v>
      </c>
      <c r="E23" s="125">
        <v>3.2302951596307108</v>
      </c>
      <c r="G23" s="42">
        <v>204667</v>
      </c>
      <c r="H23" s="125">
        <v>3.0218375143881562</v>
      </c>
      <c r="J23" s="42">
        <v>52506</v>
      </c>
      <c r="K23" s="128">
        <v>3.3085295487240298</v>
      </c>
      <c r="L23" s="125">
        <v>25.654355611798682</v>
      </c>
    </row>
    <row r="24" spans="2:12">
      <c r="B24" s="111" t="s">
        <v>102</v>
      </c>
      <c r="D24" s="42">
        <v>683854</v>
      </c>
      <c r="E24" s="125">
        <v>1.3919757894314959</v>
      </c>
      <c r="G24" s="42">
        <v>86335</v>
      </c>
      <c r="H24" s="125">
        <v>1.274706434377312</v>
      </c>
      <c r="J24" s="42">
        <v>17081</v>
      </c>
      <c r="K24" s="128">
        <v>2.4977553688360379</v>
      </c>
      <c r="L24" s="125">
        <v>19.784560143626571</v>
      </c>
    </row>
    <row r="25" spans="2:12">
      <c r="B25" s="111" t="s">
        <v>103</v>
      </c>
      <c r="D25" s="42">
        <v>2242343</v>
      </c>
      <c r="E25" s="125">
        <v>4.5642595752912012</v>
      </c>
      <c r="G25" s="42">
        <v>346850</v>
      </c>
      <c r="H25" s="125">
        <v>5.1211203655964654</v>
      </c>
      <c r="J25" s="42">
        <v>75089</v>
      </c>
      <c r="K25" s="128">
        <v>3.3486848354600518</v>
      </c>
      <c r="L25" s="125">
        <v>21.648839556004042</v>
      </c>
    </row>
    <row r="26" spans="2:12">
      <c r="B26" s="111" t="s">
        <v>104</v>
      </c>
      <c r="D26" s="42">
        <v>326803</v>
      </c>
      <c r="E26" s="125">
        <v>0.66520319236793413</v>
      </c>
      <c r="G26" s="42">
        <v>45193</v>
      </c>
      <c r="H26" s="125">
        <v>0.66725902459968589</v>
      </c>
      <c r="J26" s="42">
        <v>9749</v>
      </c>
      <c r="K26" s="128">
        <v>2.9831427496075622</v>
      </c>
      <c r="L26" s="125">
        <v>21.57192485561923</v>
      </c>
    </row>
    <row r="27" spans="2:12">
      <c r="B27" s="111" t="s">
        <v>105</v>
      </c>
      <c r="D27" s="42">
        <v>83567</v>
      </c>
      <c r="E27" s="125">
        <v>0.17009952533058489</v>
      </c>
      <c r="G27" s="42">
        <v>10381</v>
      </c>
      <c r="H27" s="125">
        <v>0.15327187693601529</v>
      </c>
      <c r="J27" s="42">
        <v>1672</v>
      </c>
      <c r="K27" s="128">
        <v>2.0007897854416221</v>
      </c>
      <c r="L27" s="125">
        <v>16.106348136017729</v>
      </c>
    </row>
    <row r="28" spans="2:12">
      <c r="B28" s="115" t="s">
        <v>106</v>
      </c>
      <c r="D28" s="44">
        <v>87067</v>
      </c>
      <c r="E28" s="126">
        <v>0.1772237291270243</v>
      </c>
      <c r="G28" s="44">
        <v>11695</v>
      </c>
      <c r="H28" s="126">
        <v>0.17267263276820141</v>
      </c>
      <c r="J28" s="44">
        <v>2435</v>
      </c>
      <c r="K28" s="129">
        <v>2.7966967967197669</v>
      </c>
      <c r="L28" s="126">
        <v>20.820863616930311</v>
      </c>
    </row>
    <row r="29" spans="2:12" ht="8" customHeight="1"/>
    <row r="30" spans="2:12">
      <c r="B30" s="119" t="s">
        <v>49</v>
      </c>
      <c r="D30" s="120">
        <v>49128297</v>
      </c>
      <c r="E30" s="123">
        <v>100</v>
      </c>
      <c r="G30" s="120">
        <v>6772932</v>
      </c>
      <c r="H30" s="123">
        <v>100</v>
      </c>
      <c r="J30" s="120">
        <v>1768186</v>
      </c>
      <c r="K30" s="122">
        <v>3.599119261145975</v>
      </c>
      <c r="L30" s="123">
        <v>26.106655138424539</v>
      </c>
    </row>
    <row r="32" spans="2:12">
      <c r="B32" s="221" t="s">
        <v>135</v>
      </c>
      <c r="C32" s="202"/>
      <c r="D32" s="202"/>
      <c r="E32" s="202"/>
      <c r="F32" s="202"/>
      <c r="G32" s="202"/>
      <c r="H32" s="202"/>
      <c r="I32" s="202"/>
      <c r="J32" s="202"/>
      <c r="K32" s="202"/>
      <c r="L32" s="202"/>
    </row>
    <row r="33" spans="2:12">
      <c r="B33" s="221" t="s">
        <v>136</v>
      </c>
      <c r="C33" s="202"/>
      <c r="D33" s="202"/>
      <c r="E33" s="202"/>
      <c r="F33" s="202"/>
      <c r="G33" s="202"/>
      <c r="H33" s="202"/>
      <c r="I33" s="202"/>
      <c r="J33" s="202"/>
      <c r="K33" s="202"/>
      <c r="L33" s="202"/>
    </row>
  </sheetData>
  <mergeCells count="8">
    <mergeCell ref="B33:L33"/>
    <mergeCell ref="B7:B8"/>
    <mergeCell ref="B32:L32"/>
    <mergeCell ref="J7:L7"/>
    <mergeCell ref="A4:U4"/>
    <mergeCell ref="D7:E7"/>
    <mergeCell ref="G7:H7"/>
    <mergeCell ref="B5:S5"/>
  </mergeCells>
  <printOptions horizontalCentered="1" verticalCentered="1"/>
  <pageMargins left="0.27777777777777779" right="0.27777777777777779" top="0.27777777777777779" bottom="0.27777777777777779" header="0.1388888888888889" footer="0.1388888888888889"/>
  <pageSetup paperSize="9" scale="75"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223</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204</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227</v>
      </c>
      <c r="L9" s="219" t="s">
        <v>120</v>
      </c>
      <c r="M9" s="211"/>
      <c r="N9" s="219" t="s">
        <v>121</v>
      </c>
      <c r="O9" s="211"/>
      <c r="Q9" s="217" t="s">
        <v>119</v>
      </c>
      <c r="R9" s="233" t="s">
        <v>227</v>
      </c>
      <c r="S9" s="219" t="s">
        <v>120</v>
      </c>
      <c r="T9" s="211"/>
      <c r="U9" s="219" t="s">
        <v>121</v>
      </c>
      <c r="V9" s="211"/>
      <c r="X9" s="217" t="s">
        <v>119</v>
      </c>
      <c r="Y9" s="233" t="s">
        <v>227</v>
      </c>
      <c r="Z9" s="219" t="s">
        <v>120</v>
      </c>
      <c r="AA9" s="211"/>
      <c r="AB9" s="219" t="s">
        <v>121</v>
      </c>
      <c r="AC9" s="211"/>
    </row>
    <row r="10" spans="1:29" ht="37" customHeight="1">
      <c r="B10" s="224"/>
      <c r="D10" s="218"/>
      <c r="E10" s="13" t="s">
        <v>119</v>
      </c>
      <c r="F10" s="25" t="s">
        <v>228</v>
      </c>
      <c r="G10" s="13" t="s">
        <v>119</v>
      </c>
      <c r="H10" s="26" t="s">
        <v>228</v>
      </c>
      <c r="J10" s="218"/>
      <c r="K10" s="220"/>
      <c r="L10" s="13" t="s">
        <v>119</v>
      </c>
      <c r="M10" s="25" t="s">
        <v>228</v>
      </c>
      <c r="N10" s="13" t="s">
        <v>119</v>
      </c>
      <c r="O10" s="26" t="s">
        <v>228</v>
      </c>
      <c r="Q10" s="218"/>
      <c r="R10" s="220"/>
      <c r="S10" s="13" t="s">
        <v>119</v>
      </c>
      <c r="T10" s="25" t="s">
        <v>228</v>
      </c>
      <c r="U10" s="13" t="s">
        <v>119</v>
      </c>
      <c r="V10" s="26" t="s">
        <v>228</v>
      </c>
      <c r="X10" s="218"/>
      <c r="Y10" s="220"/>
      <c r="Z10" s="13" t="s">
        <v>119</v>
      </c>
      <c r="AA10" s="25" t="s">
        <v>228</v>
      </c>
      <c r="AB10" s="13" t="s">
        <v>119</v>
      </c>
      <c r="AC10" s="26" t="s">
        <v>228</v>
      </c>
    </row>
    <row r="11" spans="1:29" ht="4.5" customHeight="1"/>
    <row r="12" spans="1:29">
      <c r="B12" s="107" t="s">
        <v>88</v>
      </c>
      <c r="D12" s="40">
        <v>359838</v>
      </c>
      <c r="E12" s="108">
        <v>223601</v>
      </c>
      <c r="F12" s="109">
        <v>62.139351597107577</v>
      </c>
      <c r="G12" s="108">
        <v>136237</v>
      </c>
      <c r="H12" s="110">
        <v>37.860648402892409</v>
      </c>
      <c r="J12" s="40">
        <v>101548</v>
      </c>
      <c r="K12" s="109">
        <v>28.22047699242437</v>
      </c>
      <c r="L12" s="108">
        <v>41025</v>
      </c>
      <c r="M12" s="109">
        <v>40.399613975656827</v>
      </c>
      <c r="N12" s="108">
        <v>60523</v>
      </c>
      <c r="O12" s="110">
        <v>59.600386024343173</v>
      </c>
      <c r="Q12" s="40">
        <v>78884</v>
      </c>
      <c r="R12" s="109">
        <v>21.922087161444871</v>
      </c>
      <c r="S12" s="108">
        <v>51451</v>
      </c>
      <c r="T12" s="109">
        <v>65.223619491912174</v>
      </c>
      <c r="U12" s="108">
        <v>27433</v>
      </c>
      <c r="V12" s="110">
        <v>34.776380508087833</v>
      </c>
      <c r="X12" s="40">
        <v>179406</v>
      </c>
      <c r="Y12" s="109">
        <v>49.857435846130763</v>
      </c>
      <c r="Z12" s="108">
        <v>131125</v>
      </c>
      <c r="AA12" s="109">
        <v>73.088413988383891</v>
      </c>
      <c r="AB12" s="108">
        <v>48281</v>
      </c>
      <c r="AC12" s="110">
        <v>26.911586011616109</v>
      </c>
    </row>
    <row r="13" spans="1:29">
      <c r="B13" s="111" t="s">
        <v>89</v>
      </c>
      <c r="D13" s="42">
        <v>51969</v>
      </c>
      <c r="E13" s="112">
        <v>33374</v>
      </c>
      <c r="F13" s="113">
        <v>64.219053666608943</v>
      </c>
      <c r="G13" s="112">
        <v>18595</v>
      </c>
      <c r="H13" s="114">
        <v>35.780946333391057</v>
      </c>
      <c r="J13" s="42">
        <v>9991</v>
      </c>
      <c r="K13" s="113">
        <v>19.22492254998172</v>
      </c>
      <c r="L13" s="112">
        <v>4179</v>
      </c>
      <c r="M13" s="113">
        <v>41.827644880392349</v>
      </c>
      <c r="N13" s="112">
        <v>5812</v>
      </c>
      <c r="O13" s="114">
        <v>58.172355119607637</v>
      </c>
      <c r="Q13" s="42">
        <v>9875</v>
      </c>
      <c r="R13" s="113">
        <v>19.001712559410421</v>
      </c>
      <c r="S13" s="112">
        <v>5899</v>
      </c>
      <c r="T13" s="113">
        <v>59.736708860759492</v>
      </c>
      <c r="U13" s="112">
        <v>3976</v>
      </c>
      <c r="V13" s="114">
        <v>40.263291139240508</v>
      </c>
      <c r="X13" s="42">
        <v>32103</v>
      </c>
      <c r="Y13" s="113">
        <v>61.773364890607873</v>
      </c>
      <c r="Z13" s="112">
        <v>23296</v>
      </c>
      <c r="AA13" s="113">
        <v>72.566426813693425</v>
      </c>
      <c r="AB13" s="112">
        <v>8807</v>
      </c>
      <c r="AC13" s="114">
        <v>27.433573186306571</v>
      </c>
    </row>
    <row r="14" spans="1:29">
      <c r="B14" s="111" t="s">
        <v>90</v>
      </c>
      <c r="D14" s="42">
        <v>36915</v>
      </c>
      <c r="E14" s="112">
        <v>23876</v>
      </c>
      <c r="F14" s="113">
        <v>64.678315048083434</v>
      </c>
      <c r="G14" s="112">
        <v>13039</v>
      </c>
      <c r="H14" s="114">
        <v>35.321684951916573</v>
      </c>
      <c r="J14" s="42">
        <v>8320</v>
      </c>
      <c r="K14" s="113">
        <v>22.538263578491129</v>
      </c>
      <c r="L14" s="112">
        <v>3414</v>
      </c>
      <c r="M14" s="113">
        <v>41.033653846153847</v>
      </c>
      <c r="N14" s="112">
        <v>4906</v>
      </c>
      <c r="O14" s="114">
        <v>58.966346153846153</v>
      </c>
      <c r="Q14" s="42">
        <v>7841</v>
      </c>
      <c r="R14" s="113">
        <v>21.24068806718136</v>
      </c>
      <c r="S14" s="112">
        <v>4594</v>
      </c>
      <c r="T14" s="113">
        <v>58.589465629384009</v>
      </c>
      <c r="U14" s="112">
        <v>3247</v>
      </c>
      <c r="V14" s="114">
        <v>41.410534370615991</v>
      </c>
      <c r="X14" s="42">
        <v>20754</v>
      </c>
      <c r="Y14" s="113">
        <v>56.221048354327507</v>
      </c>
      <c r="Z14" s="112">
        <v>15868</v>
      </c>
      <c r="AA14" s="113">
        <v>76.457550351739428</v>
      </c>
      <c r="AB14" s="112">
        <v>4886</v>
      </c>
      <c r="AC14" s="114">
        <v>23.542449648260579</v>
      </c>
    </row>
    <row r="15" spans="1:29">
      <c r="B15" s="111" t="s">
        <v>91</v>
      </c>
      <c r="D15" s="42">
        <v>35529</v>
      </c>
      <c r="E15" s="112">
        <v>21640</v>
      </c>
      <c r="F15" s="113">
        <v>60.907990655520841</v>
      </c>
      <c r="G15" s="112">
        <v>13889</v>
      </c>
      <c r="H15" s="114">
        <v>39.092009344479159</v>
      </c>
      <c r="J15" s="42">
        <v>9939</v>
      </c>
      <c r="K15" s="113">
        <v>27.974330828337411</v>
      </c>
      <c r="L15" s="112">
        <v>4127</v>
      </c>
      <c r="M15" s="113">
        <v>41.523292081698358</v>
      </c>
      <c r="N15" s="112">
        <v>5812</v>
      </c>
      <c r="O15" s="114">
        <v>58.476707918301642</v>
      </c>
      <c r="Q15" s="42">
        <v>7648</v>
      </c>
      <c r="R15" s="113">
        <v>21.526077288975209</v>
      </c>
      <c r="S15" s="112">
        <v>4541</v>
      </c>
      <c r="T15" s="113">
        <v>59.375</v>
      </c>
      <c r="U15" s="112">
        <v>3107</v>
      </c>
      <c r="V15" s="114">
        <v>40.625</v>
      </c>
      <c r="X15" s="42">
        <v>17942</v>
      </c>
      <c r="Y15" s="113">
        <v>50.499591882687383</v>
      </c>
      <c r="Z15" s="112">
        <v>12972</v>
      </c>
      <c r="AA15" s="113">
        <v>72.299632148032543</v>
      </c>
      <c r="AB15" s="112">
        <v>4970</v>
      </c>
      <c r="AC15" s="114">
        <v>27.700367851967449</v>
      </c>
    </row>
    <row r="16" spans="1:29">
      <c r="B16" s="111" t="s">
        <v>92</v>
      </c>
      <c r="D16" s="42">
        <v>78408</v>
      </c>
      <c r="E16" s="112">
        <v>46236</v>
      </c>
      <c r="F16" s="113">
        <v>58.968472604836244</v>
      </c>
      <c r="G16" s="112">
        <v>32172</v>
      </c>
      <c r="H16" s="114">
        <v>41.031527395163756</v>
      </c>
      <c r="J16" s="42">
        <v>27030</v>
      </c>
      <c r="K16" s="113">
        <v>34.473523109886742</v>
      </c>
      <c r="L16" s="112">
        <v>11329</v>
      </c>
      <c r="M16" s="113">
        <v>41.912689604143537</v>
      </c>
      <c r="N16" s="112">
        <v>15701</v>
      </c>
      <c r="O16" s="114">
        <v>58.087310395856449</v>
      </c>
      <c r="Q16" s="42">
        <v>18311</v>
      </c>
      <c r="R16" s="113">
        <v>23.353484338332819</v>
      </c>
      <c r="S16" s="112">
        <v>11118</v>
      </c>
      <c r="T16" s="113">
        <v>60.717601441756322</v>
      </c>
      <c r="U16" s="112">
        <v>7193</v>
      </c>
      <c r="V16" s="114">
        <v>39.282398558243678</v>
      </c>
      <c r="X16" s="42">
        <v>33067</v>
      </c>
      <c r="Y16" s="113">
        <v>42.172992551780432</v>
      </c>
      <c r="Z16" s="112">
        <v>23789</v>
      </c>
      <c r="AA16" s="113">
        <v>71.941815102670333</v>
      </c>
      <c r="AB16" s="112">
        <v>9278</v>
      </c>
      <c r="AC16" s="114">
        <v>28.05818489732966</v>
      </c>
    </row>
    <row r="17" spans="2:29">
      <c r="B17" s="111" t="s">
        <v>93</v>
      </c>
      <c r="D17" s="42">
        <v>19672</v>
      </c>
      <c r="E17" s="112">
        <v>12216</v>
      </c>
      <c r="F17" s="113">
        <v>62.098413989426589</v>
      </c>
      <c r="G17" s="112">
        <v>7456</v>
      </c>
      <c r="H17" s="114">
        <v>37.901586010573403</v>
      </c>
      <c r="J17" s="42">
        <v>5043</v>
      </c>
      <c r="K17" s="113">
        <v>25.635420902806018</v>
      </c>
      <c r="L17" s="112">
        <v>2067</v>
      </c>
      <c r="M17" s="113">
        <v>40.987507436049967</v>
      </c>
      <c r="N17" s="112">
        <v>2976</v>
      </c>
      <c r="O17" s="114">
        <v>59.012492563950033</v>
      </c>
      <c r="Q17" s="42">
        <v>4157</v>
      </c>
      <c r="R17" s="113">
        <v>21.131557543716958</v>
      </c>
      <c r="S17" s="112">
        <v>2306</v>
      </c>
      <c r="T17" s="113">
        <v>55.472696656242483</v>
      </c>
      <c r="U17" s="112">
        <v>1851</v>
      </c>
      <c r="V17" s="114">
        <v>44.527303343757517</v>
      </c>
      <c r="X17" s="42">
        <v>10472</v>
      </c>
      <c r="Y17" s="113">
        <v>53.233021553477023</v>
      </c>
      <c r="Z17" s="112">
        <v>7843</v>
      </c>
      <c r="AA17" s="113">
        <v>74.894957983193279</v>
      </c>
      <c r="AB17" s="112">
        <v>2629</v>
      </c>
      <c r="AC17" s="114">
        <v>25.105042016806721</v>
      </c>
    </row>
    <row r="18" spans="2:29">
      <c r="B18" s="111" t="s">
        <v>94</v>
      </c>
      <c r="D18" s="42">
        <v>129156</v>
      </c>
      <c r="E18" s="112">
        <v>81564</v>
      </c>
      <c r="F18" s="113">
        <v>63.151537675369319</v>
      </c>
      <c r="G18" s="112">
        <v>47592</v>
      </c>
      <c r="H18" s="114">
        <v>36.848462324630681</v>
      </c>
      <c r="J18" s="42">
        <v>27063</v>
      </c>
      <c r="K18" s="113">
        <v>20.9537303725727</v>
      </c>
      <c r="L18" s="112">
        <v>11323</v>
      </c>
      <c r="M18" s="113">
        <v>41.839411742970107</v>
      </c>
      <c r="N18" s="112">
        <v>15740</v>
      </c>
      <c r="O18" s="114">
        <v>58.160588257029893</v>
      </c>
      <c r="Q18" s="42">
        <v>22701</v>
      </c>
      <c r="R18" s="113">
        <v>17.5764192139738</v>
      </c>
      <c r="S18" s="112">
        <v>12726</v>
      </c>
      <c r="T18" s="113">
        <v>56.059204440333019</v>
      </c>
      <c r="U18" s="112">
        <v>9975</v>
      </c>
      <c r="V18" s="114">
        <v>43.940795559666967</v>
      </c>
      <c r="X18" s="42">
        <v>79392</v>
      </c>
      <c r="Y18" s="113">
        <v>61.4698504134535</v>
      </c>
      <c r="Z18" s="112">
        <v>57515</v>
      </c>
      <c r="AA18" s="113">
        <v>72.444326884320844</v>
      </c>
      <c r="AB18" s="112">
        <v>21877</v>
      </c>
      <c r="AC18" s="114">
        <v>27.555673115679159</v>
      </c>
    </row>
    <row r="19" spans="2:29">
      <c r="B19" s="111" t="s">
        <v>95</v>
      </c>
      <c r="D19" s="42">
        <v>82708</v>
      </c>
      <c r="E19" s="112">
        <v>51894</v>
      </c>
      <c r="F19" s="113">
        <v>62.743628185907042</v>
      </c>
      <c r="G19" s="112">
        <v>30814</v>
      </c>
      <c r="H19" s="114">
        <v>37.256371814092951</v>
      </c>
      <c r="J19" s="42">
        <v>18941</v>
      </c>
      <c r="K19" s="113">
        <v>22.901049475262369</v>
      </c>
      <c r="L19" s="112">
        <v>7621</v>
      </c>
      <c r="M19" s="113">
        <v>40.235468032310862</v>
      </c>
      <c r="N19" s="112">
        <v>11320</v>
      </c>
      <c r="O19" s="114">
        <v>59.764531967689138</v>
      </c>
      <c r="Q19" s="42">
        <v>15241</v>
      </c>
      <c r="R19" s="113">
        <v>18.42747980848285</v>
      </c>
      <c r="S19" s="112">
        <v>9289</v>
      </c>
      <c r="T19" s="113">
        <v>60.947444393412511</v>
      </c>
      <c r="U19" s="112">
        <v>5952</v>
      </c>
      <c r="V19" s="114">
        <v>39.052555606587497</v>
      </c>
      <c r="X19" s="42">
        <v>48526</v>
      </c>
      <c r="Y19" s="113">
        <v>58.671470716254781</v>
      </c>
      <c r="Z19" s="112">
        <v>34984</v>
      </c>
      <c r="AA19" s="113">
        <v>72.093310802456415</v>
      </c>
      <c r="AB19" s="112">
        <v>13542</v>
      </c>
      <c r="AC19" s="114">
        <v>27.906689197543582</v>
      </c>
    </row>
    <row r="20" spans="2:29">
      <c r="B20" s="111" t="s">
        <v>96</v>
      </c>
      <c r="D20" s="42">
        <v>266865</v>
      </c>
      <c r="E20" s="112">
        <v>166815</v>
      </c>
      <c r="F20" s="113">
        <v>62.50913383171266</v>
      </c>
      <c r="G20" s="112">
        <v>100050</v>
      </c>
      <c r="H20" s="114">
        <v>37.490866168287333</v>
      </c>
      <c r="J20" s="42">
        <v>70399</v>
      </c>
      <c r="K20" s="113">
        <v>26.380004871376912</v>
      </c>
      <c r="L20" s="112">
        <v>29533</v>
      </c>
      <c r="M20" s="113">
        <v>41.950879984090683</v>
      </c>
      <c r="N20" s="112">
        <v>40866</v>
      </c>
      <c r="O20" s="114">
        <v>58.049120015909317</v>
      </c>
      <c r="Q20" s="42">
        <v>53219</v>
      </c>
      <c r="R20" s="113">
        <v>19.942292919641019</v>
      </c>
      <c r="S20" s="112">
        <v>32172</v>
      </c>
      <c r="T20" s="113">
        <v>60.452094176891713</v>
      </c>
      <c r="U20" s="112">
        <v>21047</v>
      </c>
      <c r="V20" s="114">
        <v>39.547905823108287</v>
      </c>
      <c r="X20" s="42">
        <v>143247</v>
      </c>
      <c r="Y20" s="113">
        <v>53.677702208982069</v>
      </c>
      <c r="Z20" s="112">
        <v>105110</v>
      </c>
      <c r="AA20" s="113">
        <v>73.376754836052413</v>
      </c>
      <c r="AB20" s="112">
        <v>38137</v>
      </c>
      <c r="AC20" s="114">
        <v>26.62324516394759</v>
      </c>
    </row>
    <row r="21" spans="2:29">
      <c r="B21" s="111" t="s">
        <v>97</v>
      </c>
      <c r="D21" s="42">
        <v>185958</v>
      </c>
      <c r="E21" s="112">
        <v>115972</v>
      </c>
      <c r="F21" s="113">
        <v>62.36461996794975</v>
      </c>
      <c r="G21" s="112">
        <v>69986</v>
      </c>
      <c r="H21" s="114">
        <v>37.63538003205025</v>
      </c>
      <c r="J21" s="42">
        <v>47512</v>
      </c>
      <c r="K21" s="113">
        <v>25.549855343679759</v>
      </c>
      <c r="L21" s="112">
        <v>19232</v>
      </c>
      <c r="M21" s="113">
        <v>40.478194982320247</v>
      </c>
      <c r="N21" s="112">
        <v>28280</v>
      </c>
      <c r="O21" s="114">
        <v>59.521805017679739</v>
      </c>
      <c r="Q21" s="42">
        <v>38403</v>
      </c>
      <c r="R21" s="113">
        <v>20.651437421353211</v>
      </c>
      <c r="S21" s="112">
        <v>23312</v>
      </c>
      <c r="T21" s="113">
        <v>60.703590865296988</v>
      </c>
      <c r="U21" s="112">
        <v>15091</v>
      </c>
      <c r="V21" s="114">
        <v>39.296409134703019</v>
      </c>
      <c r="X21" s="42">
        <v>100043</v>
      </c>
      <c r="Y21" s="113">
        <v>53.798707234967033</v>
      </c>
      <c r="Z21" s="112">
        <v>73428</v>
      </c>
      <c r="AA21" s="113">
        <v>73.396439531001661</v>
      </c>
      <c r="AB21" s="112">
        <v>26615</v>
      </c>
      <c r="AC21" s="114">
        <v>26.603560468998332</v>
      </c>
    </row>
    <row r="22" spans="2:29">
      <c r="B22" s="111" t="s">
        <v>98</v>
      </c>
      <c r="D22" s="42">
        <v>37477</v>
      </c>
      <c r="E22" s="112">
        <v>23893</v>
      </c>
      <c r="F22" s="113">
        <v>63.753768978306688</v>
      </c>
      <c r="G22" s="112">
        <v>13584</v>
      </c>
      <c r="H22" s="114">
        <v>36.246231021693298</v>
      </c>
      <c r="J22" s="42">
        <v>9615</v>
      </c>
      <c r="K22" s="113">
        <v>25.65573551778424</v>
      </c>
      <c r="L22" s="112">
        <v>3973</v>
      </c>
      <c r="M22" s="113">
        <v>41.320852834113367</v>
      </c>
      <c r="N22" s="112">
        <v>5642</v>
      </c>
      <c r="O22" s="114">
        <v>58.679147165886633</v>
      </c>
      <c r="Q22" s="42">
        <v>6894</v>
      </c>
      <c r="R22" s="113">
        <v>18.395282439896469</v>
      </c>
      <c r="S22" s="112">
        <v>4150</v>
      </c>
      <c r="T22" s="113">
        <v>60.19727299100667</v>
      </c>
      <c r="U22" s="112">
        <v>2744</v>
      </c>
      <c r="V22" s="114">
        <v>39.80272700899333</v>
      </c>
      <c r="X22" s="42">
        <v>20968</v>
      </c>
      <c r="Y22" s="113">
        <v>55.948982042319287</v>
      </c>
      <c r="Z22" s="112">
        <v>15770</v>
      </c>
      <c r="AA22" s="113">
        <v>75.209843571156043</v>
      </c>
      <c r="AB22" s="112">
        <v>5198</v>
      </c>
      <c r="AC22" s="114">
        <v>24.79015642884395</v>
      </c>
    </row>
    <row r="23" spans="2:29">
      <c r="B23" s="111" t="s">
        <v>99</v>
      </c>
      <c r="D23" s="42">
        <v>98578</v>
      </c>
      <c r="E23" s="112">
        <v>61330</v>
      </c>
      <c r="F23" s="113">
        <v>62.214692933514577</v>
      </c>
      <c r="G23" s="112">
        <v>37248</v>
      </c>
      <c r="H23" s="114">
        <v>37.785307066485423</v>
      </c>
      <c r="J23" s="42">
        <v>25850</v>
      </c>
      <c r="K23" s="113">
        <v>26.22288948852685</v>
      </c>
      <c r="L23" s="112">
        <v>10083</v>
      </c>
      <c r="M23" s="113">
        <v>39.005802707930357</v>
      </c>
      <c r="N23" s="112">
        <v>15767</v>
      </c>
      <c r="O23" s="114">
        <v>60.994197292069629</v>
      </c>
      <c r="Q23" s="42">
        <v>17527</v>
      </c>
      <c r="R23" s="113">
        <v>17.779829170808899</v>
      </c>
      <c r="S23" s="112">
        <v>10096</v>
      </c>
      <c r="T23" s="113">
        <v>57.602556056370169</v>
      </c>
      <c r="U23" s="112">
        <v>7431</v>
      </c>
      <c r="V23" s="114">
        <v>42.397443943629817</v>
      </c>
      <c r="X23" s="42">
        <v>55201</v>
      </c>
      <c r="Y23" s="113">
        <v>55.997281340664252</v>
      </c>
      <c r="Z23" s="112">
        <v>41151</v>
      </c>
      <c r="AA23" s="113">
        <v>74.547562544156804</v>
      </c>
      <c r="AB23" s="112">
        <v>14050</v>
      </c>
      <c r="AC23" s="114">
        <v>25.452437455843189</v>
      </c>
    </row>
    <row r="24" spans="2:29">
      <c r="B24" s="111" t="s">
        <v>100</v>
      </c>
      <c r="D24" s="42">
        <v>226581</v>
      </c>
      <c r="E24" s="112">
        <v>146164</v>
      </c>
      <c r="F24" s="113">
        <v>64.508498064709755</v>
      </c>
      <c r="G24" s="112">
        <v>80417</v>
      </c>
      <c r="H24" s="114">
        <v>35.491501935290238</v>
      </c>
      <c r="J24" s="42">
        <v>57763</v>
      </c>
      <c r="K24" s="113">
        <v>25.493311442707022</v>
      </c>
      <c r="L24" s="112">
        <v>26018</v>
      </c>
      <c r="M24" s="113">
        <v>45.042674376330872</v>
      </c>
      <c r="N24" s="112">
        <v>31745</v>
      </c>
      <c r="O24" s="114">
        <v>54.957325623669128</v>
      </c>
      <c r="Q24" s="42">
        <v>41444</v>
      </c>
      <c r="R24" s="113">
        <v>18.29103058067534</v>
      </c>
      <c r="S24" s="112">
        <v>25966</v>
      </c>
      <c r="T24" s="113">
        <v>62.653218801274008</v>
      </c>
      <c r="U24" s="112">
        <v>15478</v>
      </c>
      <c r="V24" s="114">
        <v>37.346781198725992</v>
      </c>
      <c r="X24" s="42">
        <v>127374</v>
      </c>
      <c r="Y24" s="113">
        <v>56.215657976617642</v>
      </c>
      <c r="Z24" s="112">
        <v>94180</v>
      </c>
      <c r="AA24" s="113">
        <v>73.939736523937384</v>
      </c>
      <c r="AB24" s="112">
        <v>33194</v>
      </c>
      <c r="AC24" s="114">
        <v>26.06026347606262</v>
      </c>
    </row>
    <row r="25" spans="2:29">
      <c r="B25" s="111" t="s">
        <v>101</v>
      </c>
      <c r="D25" s="42">
        <v>52506</v>
      </c>
      <c r="E25" s="112">
        <v>29787</v>
      </c>
      <c r="F25" s="113">
        <v>56.730659353216772</v>
      </c>
      <c r="G25" s="112">
        <v>22719</v>
      </c>
      <c r="H25" s="114">
        <v>43.26934064678322</v>
      </c>
      <c r="J25" s="42">
        <v>18709</v>
      </c>
      <c r="K25" s="113">
        <v>35.632118234106578</v>
      </c>
      <c r="L25" s="112">
        <v>6767</v>
      </c>
      <c r="M25" s="113">
        <v>36.169757870543592</v>
      </c>
      <c r="N25" s="112">
        <v>11942</v>
      </c>
      <c r="O25" s="114">
        <v>63.830242129456423</v>
      </c>
      <c r="Q25" s="42">
        <v>10208</v>
      </c>
      <c r="R25" s="113">
        <v>19.441587628080601</v>
      </c>
      <c r="S25" s="112">
        <v>6122</v>
      </c>
      <c r="T25" s="113">
        <v>59.972570532915363</v>
      </c>
      <c r="U25" s="112">
        <v>4086</v>
      </c>
      <c r="V25" s="114">
        <v>40.027429467084637</v>
      </c>
      <c r="X25" s="42">
        <v>23589</v>
      </c>
      <c r="Y25" s="113">
        <v>44.926294137812818</v>
      </c>
      <c r="Z25" s="112">
        <v>16898</v>
      </c>
      <c r="AA25" s="113">
        <v>71.635084149391673</v>
      </c>
      <c r="AB25" s="112">
        <v>6691</v>
      </c>
      <c r="AC25" s="114">
        <v>28.36491585060833</v>
      </c>
    </row>
    <row r="26" spans="2:29">
      <c r="B26" s="111" t="s">
        <v>102</v>
      </c>
      <c r="D26" s="42">
        <v>17081</v>
      </c>
      <c r="E26" s="112">
        <v>10792</v>
      </c>
      <c r="F26" s="113">
        <v>63.181312569521687</v>
      </c>
      <c r="G26" s="112">
        <v>6289</v>
      </c>
      <c r="H26" s="114">
        <v>36.818687430478313</v>
      </c>
      <c r="J26" s="42">
        <v>3557</v>
      </c>
      <c r="K26" s="113">
        <v>20.82430771032141</v>
      </c>
      <c r="L26" s="112">
        <v>1465</v>
      </c>
      <c r="M26" s="113">
        <v>41.186393027832437</v>
      </c>
      <c r="N26" s="112">
        <v>2092</v>
      </c>
      <c r="O26" s="114">
        <v>58.813606972167563</v>
      </c>
      <c r="Q26" s="42">
        <v>2814</v>
      </c>
      <c r="R26" s="113">
        <v>16.474445290088401</v>
      </c>
      <c r="S26" s="112">
        <v>1549</v>
      </c>
      <c r="T26" s="113">
        <v>55.046197583511017</v>
      </c>
      <c r="U26" s="112">
        <v>1265</v>
      </c>
      <c r="V26" s="114">
        <v>44.953802416488983</v>
      </c>
      <c r="X26" s="42">
        <v>10710</v>
      </c>
      <c r="Y26" s="113">
        <v>62.70124699959019</v>
      </c>
      <c r="Z26" s="112">
        <v>7778</v>
      </c>
      <c r="AA26" s="113">
        <v>72.623716153127916</v>
      </c>
      <c r="AB26" s="112">
        <v>2932</v>
      </c>
      <c r="AC26" s="114">
        <v>27.376283846872081</v>
      </c>
    </row>
    <row r="27" spans="2:29">
      <c r="B27" s="111" t="s">
        <v>103</v>
      </c>
      <c r="D27" s="42">
        <v>75089</v>
      </c>
      <c r="E27" s="112">
        <v>46096</v>
      </c>
      <c r="F27" s="113">
        <v>61.388485663679113</v>
      </c>
      <c r="G27" s="112">
        <v>28993</v>
      </c>
      <c r="H27" s="114">
        <v>38.611514336320901</v>
      </c>
      <c r="J27" s="42">
        <v>18525</v>
      </c>
      <c r="K27" s="113">
        <v>24.670724074098739</v>
      </c>
      <c r="L27" s="112">
        <v>7201</v>
      </c>
      <c r="M27" s="113">
        <v>38.871794871794883</v>
      </c>
      <c r="N27" s="112">
        <v>11324</v>
      </c>
      <c r="O27" s="114">
        <v>61.128205128205117</v>
      </c>
      <c r="Q27" s="42">
        <v>13674</v>
      </c>
      <c r="R27" s="113">
        <v>18.21039033680033</v>
      </c>
      <c r="S27" s="112">
        <v>7595</v>
      </c>
      <c r="T27" s="113">
        <v>55.543366973818927</v>
      </c>
      <c r="U27" s="112">
        <v>6079</v>
      </c>
      <c r="V27" s="114">
        <v>44.456633026181073</v>
      </c>
      <c r="X27" s="42">
        <v>42890</v>
      </c>
      <c r="Y27" s="113">
        <v>57.118885589100927</v>
      </c>
      <c r="Z27" s="112">
        <v>31300</v>
      </c>
      <c r="AA27" s="113">
        <v>72.977384005595709</v>
      </c>
      <c r="AB27" s="112">
        <v>11590</v>
      </c>
      <c r="AC27" s="114">
        <v>27.022615994404291</v>
      </c>
    </row>
    <row r="28" spans="2:29">
      <c r="B28" s="111" t="s">
        <v>104</v>
      </c>
      <c r="D28" s="42">
        <v>9749</v>
      </c>
      <c r="E28" s="112">
        <v>6364</v>
      </c>
      <c r="F28" s="113">
        <v>65.278490101548883</v>
      </c>
      <c r="G28" s="112">
        <v>3385</v>
      </c>
      <c r="H28" s="114">
        <v>34.721509898451117</v>
      </c>
      <c r="J28" s="42">
        <v>1602</v>
      </c>
      <c r="K28" s="113">
        <v>16.432454610729309</v>
      </c>
      <c r="L28" s="112">
        <v>678</v>
      </c>
      <c r="M28" s="113">
        <v>42.322097378277149</v>
      </c>
      <c r="N28" s="112">
        <v>924</v>
      </c>
      <c r="O28" s="114">
        <v>57.677902621722843</v>
      </c>
      <c r="Q28" s="42">
        <v>1765</v>
      </c>
      <c r="R28" s="113">
        <v>18.104420966252949</v>
      </c>
      <c r="S28" s="112">
        <v>1029</v>
      </c>
      <c r="T28" s="113">
        <v>58.300283286118983</v>
      </c>
      <c r="U28" s="112">
        <v>736</v>
      </c>
      <c r="V28" s="114">
        <v>41.699716713881017</v>
      </c>
      <c r="X28" s="42">
        <v>6382</v>
      </c>
      <c r="Y28" s="113">
        <v>65.463124423017746</v>
      </c>
      <c r="Z28" s="112">
        <v>4657</v>
      </c>
      <c r="AA28" s="113">
        <v>72.970855531181442</v>
      </c>
      <c r="AB28" s="112">
        <v>1725</v>
      </c>
      <c r="AC28" s="114">
        <v>27.029144468818551</v>
      </c>
    </row>
    <row r="29" spans="2:29">
      <c r="B29" s="111" t="s">
        <v>105</v>
      </c>
      <c r="D29" s="42">
        <v>1672</v>
      </c>
      <c r="E29" s="112">
        <v>883</v>
      </c>
      <c r="F29" s="113">
        <v>52.811004784688997</v>
      </c>
      <c r="G29" s="112">
        <v>789</v>
      </c>
      <c r="H29" s="114">
        <v>47.188995215311003</v>
      </c>
      <c r="J29" s="42">
        <v>913</v>
      </c>
      <c r="K29" s="113">
        <v>54.605263157894733</v>
      </c>
      <c r="L29" s="112">
        <v>349</v>
      </c>
      <c r="M29" s="113">
        <v>38.225629791894853</v>
      </c>
      <c r="N29" s="112">
        <v>564</v>
      </c>
      <c r="O29" s="114">
        <v>61.774370208105147</v>
      </c>
      <c r="Q29" s="42">
        <v>281</v>
      </c>
      <c r="R29" s="113">
        <v>16.806220095693782</v>
      </c>
      <c r="S29" s="112">
        <v>184</v>
      </c>
      <c r="T29" s="113">
        <v>65.480427046263344</v>
      </c>
      <c r="U29" s="112">
        <v>97</v>
      </c>
      <c r="V29" s="114">
        <v>34.519572953736663</v>
      </c>
      <c r="X29" s="42">
        <v>478</v>
      </c>
      <c r="Y29" s="113">
        <v>28.588516746411489</v>
      </c>
      <c r="Z29" s="112">
        <v>350</v>
      </c>
      <c r="AA29" s="113">
        <v>73.221757322175733</v>
      </c>
      <c r="AB29" s="112">
        <v>128</v>
      </c>
      <c r="AC29" s="114">
        <v>26.77824267782427</v>
      </c>
    </row>
    <row r="30" spans="2:29">
      <c r="B30" s="115" t="s">
        <v>106</v>
      </c>
      <c r="D30" s="44">
        <v>2435</v>
      </c>
      <c r="E30" s="116">
        <v>1296</v>
      </c>
      <c r="F30" s="117">
        <v>53.223819301848053</v>
      </c>
      <c r="G30" s="116">
        <v>1139</v>
      </c>
      <c r="H30" s="118">
        <v>46.776180698151947</v>
      </c>
      <c r="J30" s="44">
        <v>1345</v>
      </c>
      <c r="K30" s="117">
        <v>55.236139630390149</v>
      </c>
      <c r="L30" s="116">
        <v>481</v>
      </c>
      <c r="M30" s="117">
        <v>35.762081784386623</v>
      </c>
      <c r="N30" s="116">
        <v>864</v>
      </c>
      <c r="O30" s="118">
        <v>64.237918215613391</v>
      </c>
      <c r="Q30" s="44">
        <v>404</v>
      </c>
      <c r="R30" s="117">
        <v>16.59137577002053</v>
      </c>
      <c r="S30" s="116">
        <v>272</v>
      </c>
      <c r="T30" s="117">
        <v>67.32673267326733</v>
      </c>
      <c r="U30" s="116">
        <v>132</v>
      </c>
      <c r="V30" s="118">
        <v>32.673267326732677</v>
      </c>
      <c r="X30" s="44">
        <v>686</v>
      </c>
      <c r="Y30" s="117">
        <v>28.172484599589321</v>
      </c>
      <c r="Z30" s="116">
        <v>543</v>
      </c>
      <c r="AA30" s="117">
        <v>79.154518950437307</v>
      </c>
      <c r="AB30" s="116">
        <v>143</v>
      </c>
      <c r="AC30" s="118">
        <v>20.845481049562679</v>
      </c>
    </row>
    <row r="31" spans="2:29" ht="8" customHeight="1"/>
    <row r="32" spans="2:29">
      <c r="B32" s="119" t="s">
        <v>49</v>
      </c>
      <c r="D32" s="120">
        <v>1768186</v>
      </c>
      <c r="E32" s="121">
        <v>1103793</v>
      </c>
      <c r="F32" s="122">
        <v>62.425163416065963</v>
      </c>
      <c r="G32" s="121">
        <v>664393</v>
      </c>
      <c r="H32" s="123">
        <v>37.574836583934037</v>
      </c>
      <c r="J32" s="120">
        <v>463665</v>
      </c>
      <c r="K32" s="122">
        <v>26.222637211243619</v>
      </c>
      <c r="L32" s="121">
        <v>190865</v>
      </c>
      <c r="M32" s="122">
        <v>41.164418276126078</v>
      </c>
      <c r="N32" s="121">
        <v>272800</v>
      </c>
      <c r="O32" s="123">
        <v>58.835581723873922</v>
      </c>
      <c r="Q32" s="120">
        <v>351291</v>
      </c>
      <c r="R32" s="122">
        <v>19.867310339523101</v>
      </c>
      <c r="S32" s="121">
        <v>214371</v>
      </c>
      <c r="T32" s="122">
        <v>61.023766620835723</v>
      </c>
      <c r="U32" s="121">
        <v>136920</v>
      </c>
      <c r="V32" s="123">
        <v>38.976233379164277</v>
      </c>
      <c r="X32" s="120">
        <v>953230</v>
      </c>
      <c r="Y32" s="122">
        <v>53.910052449233277</v>
      </c>
      <c r="Z32" s="121">
        <v>698557</v>
      </c>
      <c r="AA32" s="122">
        <v>73.28315306903896</v>
      </c>
      <c r="AB32" s="121">
        <v>254673</v>
      </c>
      <c r="AC32" s="123">
        <v>26.716846930961051</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229</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213</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89264</v>
      </c>
      <c r="E12" s="108">
        <v>52962</v>
      </c>
      <c r="F12" s="109">
        <v>59.331869510664987</v>
      </c>
      <c r="G12" s="108">
        <v>36302</v>
      </c>
      <c r="H12" s="110">
        <v>40.668130489335013</v>
      </c>
      <c r="J12" s="40">
        <v>30195</v>
      </c>
      <c r="K12" s="109">
        <v>33.826626635597783</v>
      </c>
      <c r="L12" s="108">
        <v>11668</v>
      </c>
      <c r="M12" s="109">
        <v>38.642159297897003</v>
      </c>
      <c r="N12" s="108">
        <v>18527</v>
      </c>
      <c r="O12" s="110">
        <v>61.357840702102997</v>
      </c>
      <c r="Q12" s="40">
        <v>15295</v>
      </c>
      <c r="R12" s="109">
        <v>17.134567126725219</v>
      </c>
      <c r="S12" s="108">
        <v>8738</v>
      </c>
      <c r="T12" s="109">
        <v>57.129780974174572</v>
      </c>
      <c r="U12" s="108">
        <v>6557</v>
      </c>
      <c r="V12" s="110">
        <v>42.870219025825428</v>
      </c>
      <c r="X12" s="40">
        <v>43774</v>
      </c>
      <c r="Y12" s="109">
        <v>49.038806237677001</v>
      </c>
      <c r="Z12" s="108">
        <v>32556</v>
      </c>
      <c r="AA12" s="109">
        <v>74.372915429250241</v>
      </c>
      <c r="AB12" s="108">
        <v>11218</v>
      </c>
      <c r="AC12" s="110">
        <v>25.627084570749759</v>
      </c>
    </row>
    <row r="13" spans="1:29">
      <c r="B13" s="111" t="s">
        <v>89</v>
      </c>
      <c r="D13" s="42">
        <v>15051</v>
      </c>
      <c r="E13" s="112">
        <v>10017</v>
      </c>
      <c r="F13" s="113">
        <v>66.553717360972698</v>
      </c>
      <c r="G13" s="112">
        <v>5034</v>
      </c>
      <c r="H13" s="114">
        <v>33.446282639027309</v>
      </c>
      <c r="J13" s="42">
        <v>2724</v>
      </c>
      <c r="K13" s="113">
        <v>18.098465218257921</v>
      </c>
      <c r="L13" s="112">
        <v>1095</v>
      </c>
      <c r="M13" s="113">
        <v>40.198237885462547</v>
      </c>
      <c r="N13" s="112">
        <v>1629</v>
      </c>
      <c r="O13" s="114">
        <v>59.801762114537453</v>
      </c>
      <c r="Q13" s="42">
        <v>2278</v>
      </c>
      <c r="R13" s="113">
        <v>15.135206962992489</v>
      </c>
      <c r="S13" s="112">
        <v>1308</v>
      </c>
      <c r="T13" s="113">
        <v>57.418788410886748</v>
      </c>
      <c r="U13" s="112">
        <v>970</v>
      </c>
      <c r="V13" s="114">
        <v>42.581211589113252</v>
      </c>
      <c r="X13" s="42">
        <v>10049</v>
      </c>
      <c r="Y13" s="113">
        <v>66.766327818749588</v>
      </c>
      <c r="Z13" s="112">
        <v>7614</v>
      </c>
      <c r="AA13" s="113">
        <v>75.768733207284313</v>
      </c>
      <c r="AB13" s="112">
        <v>2435</v>
      </c>
      <c r="AC13" s="114">
        <v>24.23126679271569</v>
      </c>
    </row>
    <row r="14" spans="1:29">
      <c r="B14" s="111" t="s">
        <v>90</v>
      </c>
      <c r="D14" s="42">
        <v>7616</v>
      </c>
      <c r="E14" s="112">
        <v>4989</v>
      </c>
      <c r="F14" s="113">
        <v>65.506827731092429</v>
      </c>
      <c r="G14" s="112">
        <v>2627</v>
      </c>
      <c r="H14" s="114">
        <v>34.493172268907557</v>
      </c>
      <c r="J14" s="42">
        <v>1823</v>
      </c>
      <c r="K14" s="113">
        <v>23.93644957983193</v>
      </c>
      <c r="L14" s="112">
        <v>734</v>
      </c>
      <c r="M14" s="113">
        <v>40.263302249040038</v>
      </c>
      <c r="N14" s="112">
        <v>1089</v>
      </c>
      <c r="O14" s="114">
        <v>59.736697750959962</v>
      </c>
      <c r="Q14" s="42">
        <v>1410</v>
      </c>
      <c r="R14" s="113">
        <v>18.513655462184879</v>
      </c>
      <c r="S14" s="112">
        <v>807</v>
      </c>
      <c r="T14" s="113">
        <v>57.234042553191493</v>
      </c>
      <c r="U14" s="112">
        <v>603</v>
      </c>
      <c r="V14" s="114">
        <v>42.765957446808507</v>
      </c>
      <c r="X14" s="42">
        <v>4383</v>
      </c>
      <c r="Y14" s="113">
        <v>57.549894957983192</v>
      </c>
      <c r="Z14" s="112">
        <v>3448</v>
      </c>
      <c r="AA14" s="113">
        <v>78.667579283595714</v>
      </c>
      <c r="AB14" s="112">
        <v>935</v>
      </c>
      <c r="AC14" s="114">
        <v>21.33242071640429</v>
      </c>
    </row>
    <row r="15" spans="1:29">
      <c r="B15" s="111" t="s">
        <v>91</v>
      </c>
      <c r="D15" s="42">
        <v>8394</v>
      </c>
      <c r="E15" s="112">
        <v>5301</v>
      </c>
      <c r="F15" s="113">
        <v>63.152251608291643</v>
      </c>
      <c r="G15" s="112">
        <v>3093</v>
      </c>
      <c r="H15" s="114">
        <v>36.847748391708357</v>
      </c>
      <c r="J15" s="42">
        <v>1970</v>
      </c>
      <c r="K15" s="113">
        <v>23.469144627114609</v>
      </c>
      <c r="L15" s="112">
        <v>749</v>
      </c>
      <c r="M15" s="113">
        <v>38.020304568527919</v>
      </c>
      <c r="N15" s="112">
        <v>1221</v>
      </c>
      <c r="O15" s="114">
        <v>61.979695431472081</v>
      </c>
      <c r="Q15" s="42">
        <v>1458</v>
      </c>
      <c r="R15" s="113">
        <v>17.36954967834167</v>
      </c>
      <c r="S15" s="112">
        <v>821</v>
      </c>
      <c r="T15" s="113">
        <v>56.310013717421128</v>
      </c>
      <c r="U15" s="112">
        <v>637</v>
      </c>
      <c r="V15" s="114">
        <v>43.689986282578872</v>
      </c>
      <c r="X15" s="42">
        <v>4966</v>
      </c>
      <c r="Y15" s="113">
        <v>59.161305694543721</v>
      </c>
      <c r="Z15" s="112">
        <v>3731</v>
      </c>
      <c r="AA15" s="113">
        <v>75.130890052356023</v>
      </c>
      <c r="AB15" s="112">
        <v>1235</v>
      </c>
      <c r="AC15" s="114">
        <v>24.869109947643981</v>
      </c>
    </row>
    <row r="16" spans="1:29">
      <c r="B16" s="111" t="s">
        <v>92</v>
      </c>
      <c r="D16" s="42">
        <v>26730</v>
      </c>
      <c r="E16" s="112">
        <v>16216</v>
      </c>
      <c r="F16" s="113">
        <v>60.665918443696221</v>
      </c>
      <c r="G16" s="112">
        <v>10514</v>
      </c>
      <c r="H16" s="114">
        <v>39.334081556303779</v>
      </c>
      <c r="J16" s="42">
        <v>7573</v>
      </c>
      <c r="K16" s="113">
        <v>28.33146277590722</v>
      </c>
      <c r="L16" s="112">
        <v>3082</v>
      </c>
      <c r="M16" s="113">
        <v>40.697213785818043</v>
      </c>
      <c r="N16" s="112">
        <v>4491</v>
      </c>
      <c r="O16" s="114">
        <v>59.302786214181957</v>
      </c>
      <c r="Q16" s="42">
        <v>5338</v>
      </c>
      <c r="R16" s="113">
        <v>19.970071081182191</v>
      </c>
      <c r="S16" s="112">
        <v>3017</v>
      </c>
      <c r="T16" s="113">
        <v>56.519295616335711</v>
      </c>
      <c r="U16" s="112">
        <v>2321</v>
      </c>
      <c r="V16" s="114">
        <v>43.480704383664289</v>
      </c>
      <c r="X16" s="42">
        <v>13819</v>
      </c>
      <c r="Y16" s="113">
        <v>51.698466142910583</v>
      </c>
      <c r="Z16" s="112">
        <v>10117</v>
      </c>
      <c r="AA16" s="113">
        <v>73.210796729141038</v>
      </c>
      <c r="AB16" s="112">
        <v>3702</v>
      </c>
      <c r="AC16" s="114">
        <v>26.789203270858959</v>
      </c>
    </row>
    <row r="17" spans="2:29">
      <c r="B17" s="111" t="s">
        <v>93</v>
      </c>
      <c r="D17" s="42">
        <v>5169</v>
      </c>
      <c r="E17" s="112">
        <v>3300</v>
      </c>
      <c r="F17" s="113">
        <v>63.842135809634357</v>
      </c>
      <c r="G17" s="112">
        <v>1869</v>
      </c>
      <c r="H17" s="114">
        <v>36.157864190365643</v>
      </c>
      <c r="J17" s="42">
        <v>1293</v>
      </c>
      <c r="K17" s="113">
        <v>25.014509576320371</v>
      </c>
      <c r="L17" s="112">
        <v>523</v>
      </c>
      <c r="M17" s="113">
        <v>40.448569218870837</v>
      </c>
      <c r="N17" s="112">
        <v>770</v>
      </c>
      <c r="O17" s="114">
        <v>59.551430781129163</v>
      </c>
      <c r="Q17" s="42">
        <v>955</v>
      </c>
      <c r="R17" s="113">
        <v>18.47552718127297</v>
      </c>
      <c r="S17" s="112">
        <v>524</v>
      </c>
      <c r="T17" s="113">
        <v>54.869109947643977</v>
      </c>
      <c r="U17" s="112">
        <v>431</v>
      </c>
      <c r="V17" s="114">
        <v>45.130890052356023</v>
      </c>
      <c r="X17" s="42">
        <v>2921</v>
      </c>
      <c r="Y17" s="113">
        <v>56.509963242406663</v>
      </c>
      <c r="Z17" s="112">
        <v>2253</v>
      </c>
      <c r="AA17" s="113">
        <v>77.131119479630257</v>
      </c>
      <c r="AB17" s="112">
        <v>668</v>
      </c>
      <c r="AC17" s="114">
        <v>22.868880520369739</v>
      </c>
    </row>
    <row r="18" spans="2:29">
      <c r="B18" s="111" t="s">
        <v>94</v>
      </c>
      <c r="D18" s="42">
        <v>34512</v>
      </c>
      <c r="E18" s="112">
        <v>22586</v>
      </c>
      <c r="F18" s="113">
        <v>65.443903569772829</v>
      </c>
      <c r="G18" s="112">
        <v>11926</v>
      </c>
      <c r="H18" s="114">
        <v>34.556096430227171</v>
      </c>
      <c r="J18" s="42">
        <v>6696</v>
      </c>
      <c r="K18" s="113">
        <v>19.401947148817801</v>
      </c>
      <c r="L18" s="112">
        <v>2721</v>
      </c>
      <c r="M18" s="113">
        <v>40.636200716845877</v>
      </c>
      <c r="N18" s="112">
        <v>3975</v>
      </c>
      <c r="O18" s="114">
        <v>59.363799283154123</v>
      </c>
      <c r="Q18" s="42">
        <v>5175</v>
      </c>
      <c r="R18" s="113">
        <v>14.99478442280946</v>
      </c>
      <c r="S18" s="112">
        <v>2848</v>
      </c>
      <c r="T18" s="113">
        <v>55.033816425120783</v>
      </c>
      <c r="U18" s="112">
        <v>2327</v>
      </c>
      <c r="V18" s="114">
        <v>44.966183574879217</v>
      </c>
      <c r="X18" s="42">
        <v>22641</v>
      </c>
      <c r="Y18" s="113">
        <v>65.603268428372743</v>
      </c>
      <c r="Z18" s="112">
        <v>17017</v>
      </c>
      <c r="AA18" s="113">
        <v>75.160107769091468</v>
      </c>
      <c r="AB18" s="112">
        <v>5624</v>
      </c>
      <c r="AC18" s="114">
        <v>24.839892230908529</v>
      </c>
    </row>
    <row r="19" spans="2:29">
      <c r="B19" s="111" t="s">
        <v>95</v>
      </c>
      <c r="D19" s="42">
        <v>25106</v>
      </c>
      <c r="E19" s="112">
        <v>15990</v>
      </c>
      <c r="F19" s="113">
        <v>63.689954592527677</v>
      </c>
      <c r="G19" s="112">
        <v>9116</v>
      </c>
      <c r="H19" s="114">
        <v>36.310045407472323</v>
      </c>
      <c r="J19" s="42">
        <v>5613</v>
      </c>
      <c r="K19" s="113">
        <v>22.357205448896678</v>
      </c>
      <c r="L19" s="112">
        <v>2151</v>
      </c>
      <c r="M19" s="113">
        <v>38.321753073222872</v>
      </c>
      <c r="N19" s="112">
        <v>3462</v>
      </c>
      <c r="O19" s="114">
        <v>61.678246926777128</v>
      </c>
      <c r="Q19" s="42">
        <v>3659</v>
      </c>
      <c r="R19" s="113">
        <v>14.57420536923445</v>
      </c>
      <c r="S19" s="112">
        <v>2132</v>
      </c>
      <c r="T19" s="113">
        <v>58.267286143755129</v>
      </c>
      <c r="U19" s="112">
        <v>1527</v>
      </c>
      <c r="V19" s="114">
        <v>41.732713856244871</v>
      </c>
      <c r="X19" s="42">
        <v>15834</v>
      </c>
      <c r="Y19" s="113">
        <v>63.068589181868873</v>
      </c>
      <c r="Z19" s="112">
        <v>11707</v>
      </c>
      <c r="AA19" s="113">
        <v>73.935834280661865</v>
      </c>
      <c r="AB19" s="112">
        <v>4127</v>
      </c>
      <c r="AC19" s="114">
        <v>26.064165719338131</v>
      </c>
    </row>
    <row r="20" spans="2:29">
      <c r="B20" s="111" t="s">
        <v>96</v>
      </c>
      <c r="D20" s="42">
        <v>47815</v>
      </c>
      <c r="E20" s="112">
        <v>29837</v>
      </c>
      <c r="F20" s="113">
        <v>62.400920213322173</v>
      </c>
      <c r="G20" s="112">
        <v>17978</v>
      </c>
      <c r="H20" s="114">
        <v>37.599079786677819</v>
      </c>
      <c r="J20" s="42">
        <v>13726</v>
      </c>
      <c r="K20" s="113">
        <v>28.70647286416397</v>
      </c>
      <c r="L20" s="112">
        <v>5514</v>
      </c>
      <c r="M20" s="113">
        <v>40.17193647093108</v>
      </c>
      <c r="N20" s="112">
        <v>8212</v>
      </c>
      <c r="O20" s="114">
        <v>59.82806352906892</v>
      </c>
      <c r="Q20" s="42">
        <v>7490</v>
      </c>
      <c r="R20" s="113">
        <v>15.664540416187389</v>
      </c>
      <c r="S20" s="112">
        <v>4188</v>
      </c>
      <c r="T20" s="113">
        <v>55.91455273698265</v>
      </c>
      <c r="U20" s="112">
        <v>3302</v>
      </c>
      <c r="V20" s="114">
        <v>44.085447263017357</v>
      </c>
      <c r="X20" s="42">
        <v>26599</v>
      </c>
      <c r="Y20" s="113">
        <v>55.628986719648637</v>
      </c>
      <c r="Z20" s="112">
        <v>20135</v>
      </c>
      <c r="AA20" s="113">
        <v>75.698334523854285</v>
      </c>
      <c r="AB20" s="112">
        <v>6464</v>
      </c>
      <c r="AC20" s="114">
        <v>24.301665476145718</v>
      </c>
    </row>
    <row r="21" spans="2:29">
      <c r="B21" s="111" t="s">
        <v>97</v>
      </c>
      <c r="D21" s="42">
        <v>49723</v>
      </c>
      <c r="E21" s="112">
        <v>32225</v>
      </c>
      <c r="F21" s="113">
        <v>64.809042093196311</v>
      </c>
      <c r="G21" s="112">
        <v>17498</v>
      </c>
      <c r="H21" s="114">
        <v>35.190957906803703</v>
      </c>
      <c r="J21" s="42">
        <v>10357</v>
      </c>
      <c r="K21" s="113">
        <v>20.8293948474549</v>
      </c>
      <c r="L21" s="112">
        <v>4230</v>
      </c>
      <c r="M21" s="113">
        <v>40.841942647484792</v>
      </c>
      <c r="N21" s="112">
        <v>6127</v>
      </c>
      <c r="O21" s="114">
        <v>59.1580573525152</v>
      </c>
      <c r="Q21" s="42">
        <v>8750</v>
      </c>
      <c r="R21" s="113">
        <v>17.597490095127</v>
      </c>
      <c r="S21" s="112">
        <v>4973</v>
      </c>
      <c r="T21" s="113">
        <v>56.834285714285713</v>
      </c>
      <c r="U21" s="112">
        <v>3777</v>
      </c>
      <c r="V21" s="114">
        <v>43.165714285714287</v>
      </c>
      <c r="X21" s="42">
        <v>30616</v>
      </c>
      <c r="Y21" s="113">
        <v>61.573115057418093</v>
      </c>
      <c r="Z21" s="112">
        <v>23022</v>
      </c>
      <c r="AA21" s="113">
        <v>75.195975960282198</v>
      </c>
      <c r="AB21" s="112">
        <v>7594</v>
      </c>
      <c r="AC21" s="114">
        <v>24.804024039717799</v>
      </c>
    </row>
    <row r="22" spans="2:29">
      <c r="B22" s="111" t="s">
        <v>98</v>
      </c>
      <c r="D22" s="42">
        <v>12224</v>
      </c>
      <c r="E22" s="112">
        <v>7979</v>
      </c>
      <c r="F22" s="113">
        <v>65.273232984293202</v>
      </c>
      <c r="G22" s="112">
        <v>4245</v>
      </c>
      <c r="H22" s="114">
        <v>34.726767015706812</v>
      </c>
      <c r="J22" s="42">
        <v>2683</v>
      </c>
      <c r="K22" s="113">
        <v>21.948625654450261</v>
      </c>
      <c r="L22" s="112">
        <v>1081</v>
      </c>
      <c r="M22" s="113">
        <v>40.290719344017887</v>
      </c>
      <c r="N22" s="112">
        <v>1602</v>
      </c>
      <c r="O22" s="114">
        <v>59.709280655982113</v>
      </c>
      <c r="Q22" s="42">
        <v>1882</v>
      </c>
      <c r="R22" s="113">
        <v>15.39594240837696</v>
      </c>
      <c r="S22" s="112">
        <v>1056</v>
      </c>
      <c r="T22" s="113">
        <v>56.110520722635492</v>
      </c>
      <c r="U22" s="112">
        <v>826</v>
      </c>
      <c r="V22" s="114">
        <v>43.889479277364508</v>
      </c>
      <c r="X22" s="42">
        <v>7659</v>
      </c>
      <c r="Y22" s="113">
        <v>62.655431937172779</v>
      </c>
      <c r="Z22" s="112">
        <v>5842</v>
      </c>
      <c r="AA22" s="113">
        <v>76.276276276276278</v>
      </c>
      <c r="AB22" s="112">
        <v>1817</v>
      </c>
      <c r="AC22" s="114">
        <v>23.72372372372373</v>
      </c>
    </row>
    <row r="23" spans="2:29">
      <c r="B23" s="111" t="s">
        <v>99</v>
      </c>
      <c r="D23" s="42">
        <v>27633</v>
      </c>
      <c r="E23" s="112">
        <v>18609</v>
      </c>
      <c r="F23" s="113">
        <v>67.343393768320482</v>
      </c>
      <c r="G23" s="112">
        <v>9024</v>
      </c>
      <c r="H23" s="114">
        <v>32.656606231679511</v>
      </c>
      <c r="J23" s="42">
        <v>5252</v>
      </c>
      <c r="K23" s="113">
        <v>19.00626063040567</v>
      </c>
      <c r="L23" s="112">
        <v>2229</v>
      </c>
      <c r="M23" s="113">
        <v>42.44097486671744</v>
      </c>
      <c r="N23" s="112">
        <v>3023</v>
      </c>
      <c r="O23" s="114">
        <v>57.55902513328256</v>
      </c>
      <c r="Q23" s="42">
        <v>4377</v>
      </c>
      <c r="R23" s="113">
        <v>15.83975681250679</v>
      </c>
      <c r="S23" s="112">
        <v>2434</v>
      </c>
      <c r="T23" s="113">
        <v>55.608864519077002</v>
      </c>
      <c r="U23" s="112">
        <v>1943</v>
      </c>
      <c r="V23" s="114">
        <v>44.391135480922998</v>
      </c>
      <c r="X23" s="42">
        <v>18004</v>
      </c>
      <c r="Y23" s="113">
        <v>65.153982557087545</v>
      </c>
      <c r="Z23" s="112">
        <v>13946</v>
      </c>
      <c r="AA23" s="113">
        <v>77.460564319040216</v>
      </c>
      <c r="AB23" s="112">
        <v>4058</v>
      </c>
      <c r="AC23" s="114">
        <v>22.539435680959791</v>
      </c>
    </row>
    <row r="24" spans="2:29">
      <c r="B24" s="111" t="s">
        <v>100</v>
      </c>
      <c r="D24" s="42">
        <v>72678</v>
      </c>
      <c r="E24" s="112">
        <v>47655</v>
      </c>
      <c r="F24" s="113">
        <v>65.570048707999675</v>
      </c>
      <c r="G24" s="112">
        <v>25023</v>
      </c>
      <c r="H24" s="114">
        <v>34.429951292000332</v>
      </c>
      <c r="J24" s="42">
        <v>17393</v>
      </c>
      <c r="K24" s="113">
        <v>23.931588651311269</v>
      </c>
      <c r="L24" s="112">
        <v>8015</v>
      </c>
      <c r="M24" s="113">
        <v>46.081757028689701</v>
      </c>
      <c r="N24" s="112">
        <v>9378</v>
      </c>
      <c r="O24" s="114">
        <v>53.918242971310292</v>
      </c>
      <c r="Q24" s="42">
        <v>11066</v>
      </c>
      <c r="R24" s="113">
        <v>15.2260656594843</v>
      </c>
      <c r="S24" s="112">
        <v>6428</v>
      </c>
      <c r="T24" s="113">
        <v>58.087836616663658</v>
      </c>
      <c r="U24" s="112">
        <v>4638</v>
      </c>
      <c r="V24" s="114">
        <v>41.912163383336349</v>
      </c>
      <c r="X24" s="42">
        <v>44219</v>
      </c>
      <c r="Y24" s="113">
        <v>60.842345689204443</v>
      </c>
      <c r="Z24" s="112">
        <v>33212</v>
      </c>
      <c r="AA24" s="113">
        <v>75.107985255207026</v>
      </c>
      <c r="AB24" s="112">
        <v>11007</v>
      </c>
      <c r="AC24" s="114">
        <v>24.892014744792959</v>
      </c>
    </row>
    <row r="25" spans="2:29">
      <c r="B25" s="111" t="s">
        <v>101</v>
      </c>
      <c r="D25" s="42">
        <v>14658</v>
      </c>
      <c r="E25" s="112">
        <v>8101</v>
      </c>
      <c r="F25" s="113">
        <v>55.266748533224167</v>
      </c>
      <c r="G25" s="112">
        <v>6557</v>
      </c>
      <c r="H25" s="114">
        <v>44.733251466775819</v>
      </c>
      <c r="J25" s="42">
        <v>5569</v>
      </c>
      <c r="K25" s="113">
        <v>37.992904898349018</v>
      </c>
      <c r="L25" s="112">
        <v>1959</v>
      </c>
      <c r="M25" s="113">
        <v>35.176871969833009</v>
      </c>
      <c r="N25" s="112">
        <v>3610</v>
      </c>
      <c r="O25" s="114">
        <v>64.823128030166998</v>
      </c>
      <c r="Q25" s="42">
        <v>2128</v>
      </c>
      <c r="R25" s="113">
        <v>14.51766953199618</v>
      </c>
      <c r="S25" s="112">
        <v>1132</v>
      </c>
      <c r="T25" s="113">
        <v>53.195488721804509</v>
      </c>
      <c r="U25" s="112">
        <v>996</v>
      </c>
      <c r="V25" s="114">
        <v>46.804511278195477</v>
      </c>
      <c r="X25" s="42">
        <v>6961</v>
      </c>
      <c r="Y25" s="113">
        <v>47.489425569654799</v>
      </c>
      <c r="Z25" s="112">
        <v>5010</v>
      </c>
      <c r="AA25" s="113">
        <v>71.972417756069532</v>
      </c>
      <c r="AB25" s="112">
        <v>1951</v>
      </c>
      <c r="AC25" s="114">
        <v>28.027582243930471</v>
      </c>
    </row>
    <row r="26" spans="2:29">
      <c r="B26" s="111" t="s">
        <v>102</v>
      </c>
      <c r="D26" s="42">
        <v>3060</v>
      </c>
      <c r="E26" s="112">
        <v>2093</v>
      </c>
      <c r="F26" s="113">
        <v>68.398692810457518</v>
      </c>
      <c r="G26" s="112">
        <v>967</v>
      </c>
      <c r="H26" s="114">
        <v>31.601307189542482</v>
      </c>
      <c r="J26" s="42">
        <v>631</v>
      </c>
      <c r="K26" s="113">
        <v>20.62091503267974</v>
      </c>
      <c r="L26" s="112">
        <v>291</v>
      </c>
      <c r="M26" s="113">
        <v>46.117274167987318</v>
      </c>
      <c r="N26" s="112">
        <v>340</v>
      </c>
      <c r="O26" s="114">
        <v>53.882725832012682</v>
      </c>
      <c r="Q26" s="42">
        <v>453</v>
      </c>
      <c r="R26" s="113">
        <v>14.80392156862745</v>
      </c>
      <c r="S26" s="112">
        <v>266</v>
      </c>
      <c r="T26" s="113">
        <v>58.719646799117001</v>
      </c>
      <c r="U26" s="112">
        <v>187</v>
      </c>
      <c r="V26" s="114">
        <v>41.280353200882999</v>
      </c>
      <c r="X26" s="42">
        <v>1976</v>
      </c>
      <c r="Y26" s="113">
        <v>64.575163398692808</v>
      </c>
      <c r="Z26" s="112">
        <v>1536</v>
      </c>
      <c r="AA26" s="113">
        <v>77.732793522267201</v>
      </c>
      <c r="AB26" s="112">
        <v>440</v>
      </c>
      <c r="AC26" s="114">
        <v>22.267206477732788</v>
      </c>
    </row>
    <row r="27" spans="2:29">
      <c r="B27" s="111" t="s">
        <v>103</v>
      </c>
      <c r="D27" s="42">
        <v>17104</v>
      </c>
      <c r="E27" s="112">
        <v>11375</v>
      </c>
      <c r="F27" s="113">
        <v>66.504911131898965</v>
      </c>
      <c r="G27" s="112">
        <v>5729</v>
      </c>
      <c r="H27" s="114">
        <v>33.495088868101028</v>
      </c>
      <c r="J27" s="42">
        <v>3301</v>
      </c>
      <c r="K27" s="113">
        <v>19.29957904583723</v>
      </c>
      <c r="L27" s="112">
        <v>1355</v>
      </c>
      <c r="M27" s="113">
        <v>41.04816722205392</v>
      </c>
      <c r="N27" s="112">
        <v>1946</v>
      </c>
      <c r="O27" s="114">
        <v>58.95183277794608</v>
      </c>
      <c r="Q27" s="42">
        <v>2554</v>
      </c>
      <c r="R27" s="113">
        <v>14.93217960710945</v>
      </c>
      <c r="S27" s="112">
        <v>1458</v>
      </c>
      <c r="T27" s="113">
        <v>57.086922474549731</v>
      </c>
      <c r="U27" s="112">
        <v>1096</v>
      </c>
      <c r="V27" s="114">
        <v>42.913077525450269</v>
      </c>
      <c r="X27" s="42">
        <v>11249</v>
      </c>
      <c r="Y27" s="113">
        <v>65.768241347053319</v>
      </c>
      <c r="Z27" s="112">
        <v>8562</v>
      </c>
      <c r="AA27" s="113">
        <v>76.113432305093781</v>
      </c>
      <c r="AB27" s="112">
        <v>2687</v>
      </c>
      <c r="AC27" s="114">
        <v>23.886567694906208</v>
      </c>
    </row>
    <row r="28" spans="2:29">
      <c r="B28" s="111" t="s">
        <v>104</v>
      </c>
      <c r="D28" s="42">
        <v>2087</v>
      </c>
      <c r="E28" s="112">
        <v>1337</v>
      </c>
      <c r="F28" s="113">
        <v>64.063248682319113</v>
      </c>
      <c r="G28" s="112">
        <v>750</v>
      </c>
      <c r="H28" s="114">
        <v>35.93675131768088</v>
      </c>
      <c r="J28" s="42">
        <v>498</v>
      </c>
      <c r="K28" s="113">
        <v>23.86200287494011</v>
      </c>
      <c r="L28" s="112">
        <v>214</v>
      </c>
      <c r="M28" s="113">
        <v>42.971887550200798</v>
      </c>
      <c r="N28" s="112">
        <v>284</v>
      </c>
      <c r="O28" s="114">
        <v>57.028112449799202</v>
      </c>
      <c r="Q28" s="42">
        <v>308</v>
      </c>
      <c r="R28" s="113">
        <v>14.75802587446095</v>
      </c>
      <c r="S28" s="112">
        <v>167</v>
      </c>
      <c r="T28" s="113">
        <v>54.220779220779228</v>
      </c>
      <c r="U28" s="112">
        <v>141</v>
      </c>
      <c r="V28" s="114">
        <v>45.779220779220779</v>
      </c>
      <c r="X28" s="42">
        <v>1281</v>
      </c>
      <c r="Y28" s="113">
        <v>61.379971250598942</v>
      </c>
      <c r="Z28" s="112">
        <v>956</v>
      </c>
      <c r="AA28" s="113">
        <v>74.629195940671352</v>
      </c>
      <c r="AB28" s="112">
        <v>325</v>
      </c>
      <c r="AC28" s="114">
        <v>25.370804059328648</v>
      </c>
    </row>
    <row r="29" spans="2:29">
      <c r="B29" s="111" t="s">
        <v>105</v>
      </c>
      <c r="D29" s="42">
        <v>423</v>
      </c>
      <c r="E29" s="112">
        <v>252</v>
      </c>
      <c r="F29" s="113">
        <v>59.574468085106382</v>
      </c>
      <c r="G29" s="112">
        <v>171</v>
      </c>
      <c r="H29" s="114">
        <v>40.425531914893611</v>
      </c>
      <c r="J29" s="42">
        <v>161</v>
      </c>
      <c r="K29" s="113">
        <v>38.061465721040193</v>
      </c>
      <c r="L29" s="112">
        <v>77</v>
      </c>
      <c r="M29" s="113">
        <v>47.826086956521742</v>
      </c>
      <c r="N29" s="112">
        <v>84</v>
      </c>
      <c r="O29" s="114">
        <v>52.173913043478258</v>
      </c>
      <c r="Q29" s="42">
        <v>101</v>
      </c>
      <c r="R29" s="113">
        <v>23.877068557919621</v>
      </c>
      <c r="S29" s="112">
        <v>61</v>
      </c>
      <c r="T29" s="113">
        <v>60.396039603960403</v>
      </c>
      <c r="U29" s="112">
        <v>40</v>
      </c>
      <c r="V29" s="114">
        <v>39.603960396039597</v>
      </c>
      <c r="X29" s="42">
        <v>161</v>
      </c>
      <c r="Y29" s="113">
        <v>38.061465721040193</v>
      </c>
      <c r="Z29" s="112">
        <v>114</v>
      </c>
      <c r="AA29" s="113">
        <v>70.807453416149073</v>
      </c>
      <c r="AB29" s="112">
        <v>47</v>
      </c>
      <c r="AC29" s="114">
        <v>29.19254658385093</v>
      </c>
    </row>
    <row r="30" spans="2:29">
      <c r="B30" s="115" t="s">
        <v>106</v>
      </c>
      <c r="D30" s="44">
        <v>844</v>
      </c>
      <c r="E30" s="116">
        <v>418</v>
      </c>
      <c r="F30" s="117">
        <v>49.526066350710899</v>
      </c>
      <c r="G30" s="116">
        <v>426</v>
      </c>
      <c r="H30" s="118">
        <v>50.473933649289101</v>
      </c>
      <c r="J30" s="44">
        <v>510</v>
      </c>
      <c r="K30" s="117">
        <v>60.426540284360193</v>
      </c>
      <c r="L30" s="116">
        <v>178</v>
      </c>
      <c r="M30" s="117">
        <v>34.901960784313722</v>
      </c>
      <c r="N30" s="116">
        <v>332</v>
      </c>
      <c r="O30" s="118">
        <v>65.098039215686271</v>
      </c>
      <c r="Q30" s="44">
        <v>100</v>
      </c>
      <c r="R30" s="117">
        <v>11.84834123222749</v>
      </c>
      <c r="S30" s="116">
        <v>60</v>
      </c>
      <c r="T30" s="117">
        <v>60</v>
      </c>
      <c r="U30" s="116">
        <v>40</v>
      </c>
      <c r="V30" s="118">
        <v>40</v>
      </c>
      <c r="X30" s="44">
        <v>234</v>
      </c>
      <c r="Y30" s="117">
        <v>27.72511848341232</v>
      </c>
      <c r="Z30" s="116">
        <v>180</v>
      </c>
      <c r="AA30" s="117">
        <v>76.923076923076934</v>
      </c>
      <c r="AB30" s="116">
        <v>54</v>
      </c>
      <c r="AC30" s="118">
        <v>23.07692307692308</v>
      </c>
    </row>
    <row r="31" spans="2:29" ht="8" customHeight="1"/>
    <row r="32" spans="2:29">
      <c r="B32" s="119" t="s">
        <v>49</v>
      </c>
      <c r="D32" s="120">
        <v>460091</v>
      </c>
      <c r="E32" s="121">
        <v>291242</v>
      </c>
      <c r="F32" s="122">
        <v>63.300955680506689</v>
      </c>
      <c r="G32" s="121">
        <v>168849</v>
      </c>
      <c r="H32" s="123">
        <v>36.699044319493318</v>
      </c>
      <c r="J32" s="120">
        <v>117968</v>
      </c>
      <c r="K32" s="122">
        <v>25.640145101729878</v>
      </c>
      <c r="L32" s="121">
        <v>47866</v>
      </c>
      <c r="M32" s="122">
        <v>40.575410280754113</v>
      </c>
      <c r="N32" s="121">
        <v>70102</v>
      </c>
      <c r="O32" s="123">
        <v>59.424589719245901</v>
      </c>
      <c r="Q32" s="120">
        <v>74777</v>
      </c>
      <c r="R32" s="122">
        <v>16.252654366201469</v>
      </c>
      <c r="S32" s="121">
        <v>42418</v>
      </c>
      <c r="T32" s="122">
        <v>56.725998635944208</v>
      </c>
      <c r="U32" s="121">
        <v>32359</v>
      </c>
      <c r="V32" s="123">
        <v>43.274001364055792</v>
      </c>
      <c r="X32" s="120">
        <v>267346</v>
      </c>
      <c r="Y32" s="122">
        <v>58.10720053206866</v>
      </c>
      <c r="Z32" s="121">
        <v>200958</v>
      </c>
      <c r="AA32" s="122">
        <v>75.167760131066103</v>
      </c>
      <c r="AB32" s="121">
        <v>66388</v>
      </c>
      <c r="AC32" s="123">
        <v>24.83223986893389</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232</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216</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151292</v>
      </c>
      <c r="E12" s="108">
        <v>93689</v>
      </c>
      <c r="F12" s="109">
        <v>61.925944531105422</v>
      </c>
      <c r="G12" s="108">
        <v>57603</v>
      </c>
      <c r="H12" s="110">
        <v>38.074055468894578</v>
      </c>
      <c r="J12" s="40">
        <v>44892</v>
      </c>
      <c r="K12" s="109">
        <v>29.672421542447719</v>
      </c>
      <c r="L12" s="108">
        <v>17909</v>
      </c>
      <c r="M12" s="109">
        <v>39.893522231132494</v>
      </c>
      <c r="N12" s="108">
        <v>26983</v>
      </c>
      <c r="O12" s="110">
        <v>60.106477768867506</v>
      </c>
      <c r="Q12" s="40">
        <v>31455</v>
      </c>
      <c r="R12" s="109">
        <v>20.790920868254769</v>
      </c>
      <c r="S12" s="108">
        <v>19826</v>
      </c>
      <c r="T12" s="109">
        <v>63.029725003973937</v>
      </c>
      <c r="U12" s="108">
        <v>11629</v>
      </c>
      <c r="V12" s="110">
        <v>36.97027499602607</v>
      </c>
      <c r="X12" s="40">
        <v>74945</v>
      </c>
      <c r="Y12" s="109">
        <v>49.536657589297519</v>
      </c>
      <c r="Z12" s="108">
        <v>55954</v>
      </c>
      <c r="AA12" s="109">
        <v>74.660084061645207</v>
      </c>
      <c r="AB12" s="108">
        <v>18991</v>
      </c>
      <c r="AC12" s="110">
        <v>25.3399159383548</v>
      </c>
    </row>
    <row r="13" spans="1:29">
      <c r="B13" s="111" t="s">
        <v>89</v>
      </c>
      <c r="D13" s="42">
        <v>18385</v>
      </c>
      <c r="E13" s="112">
        <v>11509</v>
      </c>
      <c r="F13" s="113">
        <v>62.599945607832467</v>
      </c>
      <c r="G13" s="112">
        <v>6876</v>
      </c>
      <c r="H13" s="114">
        <v>37.400054392167533</v>
      </c>
      <c r="J13" s="42">
        <v>3890</v>
      </c>
      <c r="K13" s="113">
        <v>21.158553168343762</v>
      </c>
      <c r="L13" s="112">
        <v>1604</v>
      </c>
      <c r="M13" s="113">
        <v>41.233933161953729</v>
      </c>
      <c r="N13" s="112">
        <v>2286</v>
      </c>
      <c r="O13" s="114">
        <v>58.766066838046271</v>
      </c>
      <c r="Q13" s="42">
        <v>3276</v>
      </c>
      <c r="R13" s="113">
        <v>17.818874082132169</v>
      </c>
      <c r="S13" s="112">
        <v>1846</v>
      </c>
      <c r="T13" s="113">
        <v>56.349206349206348</v>
      </c>
      <c r="U13" s="112">
        <v>1430</v>
      </c>
      <c r="V13" s="114">
        <v>43.650793650793652</v>
      </c>
      <c r="X13" s="42">
        <v>11219</v>
      </c>
      <c r="Y13" s="113">
        <v>61.022572749524073</v>
      </c>
      <c r="Z13" s="112">
        <v>8059</v>
      </c>
      <c r="AA13" s="113">
        <v>71.833496746590612</v>
      </c>
      <c r="AB13" s="112">
        <v>3160</v>
      </c>
      <c r="AC13" s="114">
        <v>28.166503253409399</v>
      </c>
    </row>
    <row r="14" spans="1:29">
      <c r="B14" s="111" t="s">
        <v>90</v>
      </c>
      <c r="D14" s="42">
        <v>11813</v>
      </c>
      <c r="E14" s="112">
        <v>7593</v>
      </c>
      <c r="F14" s="113">
        <v>64.276644374841268</v>
      </c>
      <c r="G14" s="112">
        <v>4220</v>
      </c>
      <c r="H14" s="114">
        <v>35.723355625158717</v>
      </c>
      <c r="J14" s="42">
        <v>2810</v>
      </c>
      <c r="K14" s="113">
        <v>23.787352916278671</v>
      </c>
      <c r="L14" s="112">
        <v>1096</v>
      </c>
      <c r="M14" s="113">
        <v>39.003558718861207</v>
      </c>
      <c r="N14" s="112">
        <v>1714</v>
      </c>
      <c r="O14" s="114">
        <v>60.996441281138793</v>
      </c>
      <c r="Q14" s="42">
        <v>2407</v>
      </c>
      <c r="R14" s="113">
        <v>20.375857106577499</v>
      </c>
      <c r="S14" s="112">
        <v>1389</v>
      </c>
      <c r="T14" s="113">
        <v>57.706688824262557</v>
      </c>
      <c r="U14" s="112">
        <v>1018</v>
      </c>
      <c r="V14" s="114">
        <v>42.293311175737429</v>
      </c>
      <c r="X14" s="42">
        <v>6596</v>
      </c>
      <c r="Y14" s="113">
        <v>55.836789977143823</v>
      </c>
      <c r="Z14" s="112">
        <v>5108</v>
      </c>
      <c r="AA14" s="113">
        <v>77.440873256519112</v>
      </c>
      <c r="AB14" s="112">
        <v>1488</v>
      </c>
      <c r="AC14" s="114">
        <v>22.559126743480899</v>
      </c>
    </row>
    <row r="15" spans="1:29">
      <c r="B15" s="111" t="s">
        <v>91</v>
      </c>
      <c r="D15" s="42">
        <v>11326</v>
      </c>
      <c r="E15" s="112">
        <v>6612</v>
      </c>
      <c r="F15" s="113">
        <v>58.378951085996817</v>
      </c>
      <c r="G15" s="112">
        <v>4714</v>
      </c>
      <c r="H15" s="114">
        <v>41.621048914003183</v>
      </c>
      <c r="J15" s="42">
        <v>3480</v>
      </c>
      <c r="K15" s="113">
        <v>30.725763729472011</v>
      </c>
      <c r="L15" s="112">
        <v>1334</v>
      </c>
      <c r="M15" s="113">
        <v>38.333333333333343</v>
      </c>
      <c r="N15" s="112">
        <v>2146</v>
      </c>
      <c r="O15" s="114">
        <v>61.666666666666671</v>
      </c>
      <c r="Q15" s="42">
        <v>2297</v>
      </c>
      <c r="R15" s="113">
        <v>20.280769909941721</v>
      </c>
      <c r="S15" s="112">
        <v>1288</v>
      </c>
      <c r="T15" s="113">
        <v>56.073138876795817</v>
      </c>
      <c r="U15" s="112">
        <v>1009</v>
      </c>
      <c r="V15" s="114">
        <v>43.926861123204183</v>
      </c>
      <c r="X15" s="42">
        <v>5549</v>
      </c>
      <c r="Y15" s="113">
        <v>48.993466360586261</v>
      </c>
      <c r="Z15" s="112">
        <v>3990</v>
      </c>
      <c r="AA15" s="113">
        <v>71.904847720309959</v>
      </c>
      <c r="AB15" s="112">
        <v>1559</v>
      </c>
      <c r="AC15" s="114">
        <v>28.09515227969003</v>
      </c>
    </row>
    <row r="16" spans="1:29">
      <c r="B16" s="111" t="s">
        <v>92</v>
      </c>
      <c r="D16" s="42">
        <v>28252</v>
      </c>
      <c r="E16" s="112">
        <v>16405</v>
      </c>
      <c r="F16" s="113">
        <v>58.066685544386253</v>
      </c>
      <c r="G16" s="112">
        <v>11847</v>
      </c>
      <c r="H16" s="114">
        <v>41.933314455613761</v>
      </c>
      <c r="J16" s="42">
        <v>10307</v>
      </c>
      <c r="K16" s="113">
        <v>36.482372929350127</v>
      </c>
      <c r="L16" s="112">
        <v>4259</v>
      </c>
      <c r="M16" s="113">
        <v>41.321432036480061</v>
      </c>
      <c r="N16" s="112">
        <v>6048</v>
      </c>
      <c r="O16" s="114">
        <v>58.678567963519932</v>
      </c>
      <c r="Q16" s="42">
        <v>6679</v>
      </c>
      <c r="R16" s="113">
        <v>23.64080419085375</v>
      </c>
      <c r="S16" s="112">
        <v>4056</v>
      </c>
      <c r="T16" s="113">
        <v>60.72765384039527</v>
      </c>
      <c r="U16" s="112">
        <v>2623</v>
      </c>
      <c r="V16" s="114">
        <v>39.27234615960473</v>
      </c>
      <c r="X16" s="42">
        <v>11266</v>
      </c>
      <c r="Y16" s="113">
        <v>39.876822879796123</v>
      </c>
      <c r="Z16" s="112">
        <v>8090</v>
      </c>
      <c r="AA16" s="113">
        <v>71.808982780046165</v>
      </c>
      <c r="AB16" s="112">
        <v>3176</v>
      </c>
      <c r="AC16" s="114">
        <v>28.191017219953849</v>
      </c>
    </row>
    <row r="17" spans="2:29">
      <c r="B17" s="111" t="s">
        <v>93</v>
      </c>
      <c r="D17" s="42">
        <v>8606</v>
      </c>
      <c r="E17" s="112">
        <v>5415</v>
      </c>
      <c r="F17" s="113">
        <v>62.921217755054613</v>
      </c>
      <c r="G17" s="112">
        <v>3191</v>
      </c>
      <c r="H17" s="114">
        <v>37.078782244945387</v>
      </c>
      <c r="J17" s="42">
        <v>2051</v>
      </c>
      <c r="K17" s="113">
        <v>23.832210085986521</v>
      </c>
      <c r="L17" s="112">
        <v>822</v>
      </c>
      <c r="M17" s="113">
        <v>40.078010726474893</v>
      </c>
      <c r="N17" s="112">
        <v>1229</v>
      </c>
      <c r="O17" s="114">
        <v>59.921989273525107</v>
      </c>
      <c r="Q17" s="42">
        <v>1812</v>
      </c>
      <c r="R17" s="113">
        <v>21.055077852660929</v>
      </c>
      <c r="S17" s="112">
        <v>995</v>
      </c>
      <c r="T17" s="113">
        <v>54.911699779249453</v>
      </c>
      <c r="U17" s="112">
        <v>817</v>
      </c>
      <c r="V17" s="114">
        <v>45.088300220750547</v>
      </c>
      <c r="X17" s="42">
        <v>4743</v>
      </c>
      <c r="Y17" s="113">
        <v>55.112712061352539</v>
      </c>
      <c r="Z17" s="112">
        <v>3598</v>
      </c>
      <c r="AA17" s="113">
        <v>75.85916086864853</v>
      </c>
      <c r="AB17" s="112">
        <v>1145</v>
      </c>
      <c r="AC17" s="114">
        <v>24.14083913135147</v>
      </c>
    </row>
    <row r="18" spans="2:29">
      <c r="B18" s="111" t="s">
        <v>94</v>
      </c>
      <c r="D18" s="42">
        <v>42636</v>
      </c>
      <c r="E18" s="112">
        <v>26584</v>
      </c>
      <c r="F18" s="113">
        <v>62.351064827845008</v>
      </c>
      <c r="G18" s="112">
        <v>16052</v>
      </c>
      <c r="H18" s="114">
        <v>37.648935172154992</v>
      </c>
      <c r="J18" s="42">
        <v>10073</v>
      </c>
      <c r="K18" s="113">
        <v>23.625574631766579</v>
      </c>
      <c r="L18" s="112">
        <v>4178</v>
      </c>
      <c r="M18" s="113">
        <v>41.477216320857742</v>
      </c>
      <c r="N18" s="112">
        <v>5895</v>
      </c>
      <c r="O18" s="114">
        <v>58.522783679142258</v>
      </c>
      <c r="Q18" s="42">
        <v>7413</v>
      </c>
      <c r="R18" s="113">
        <v>17.386715451730929</v>
      </c>
      <c r="S18" s="112">
        <v>4102</v>
      </c>
      <c r="T18" s="113">
        <v>55.335221907459861</v>
      </c>
      <c r="U18" s="112">
        <v>3311</v>
      </c>
      <c r="V18" s="114">
        <v>44.664778092540132</v>
      </c>
      <c r="X18" s="42">
        <v>25150</v>
      </c>
      <c r="Y18" s="113">
        <v>58.987709916502482</v>
      </c>
      <c r="Z18" s="112">
        <v>18304</v>
      </c>
      <c r="AA18" s="113">
        <v>72.779324055666009</v>
      </c>
      <c r="AB18" s="112">
        <v>6846</v>
      </c>
      <c r="AC18" s="114">
        <v>27.220675944333991</v>
      </c>
    </row>
    <row r="19" spans="2:29">
      <c r="B19" s="111" t="s">
        <v>95</v>
      </c>
      <c r="D19" s="42">
        <v>26820</v>
      </c>
      <c r="E19" s="112">
        <v>16214</v>
      </c>
      <c r="F19" s="113">
        <v>60.454884414615961</v>
      </c>
      <c r="G19" s="112">
        <v>10606</v>
      </c>
      <c r="H19" s="114">
        <v>39.545115585384053</v>
      </c>
      <c r="J19" s="42">
        <v>6991</v>
      </c>
      <c r="K19" s="113">
        <v>26.066368381804619</v>
      </c>
      <c r="L19" s="112">
        <v>2769</v>
      </c>
      <c r="M19" s="113">
        <v>39.608067515376923</v>
      </c>
      <c r="N19" s="112">
        <v>4222</v>
      </c>
      <c r="O19" s="114">
        <v>60.391932484623091</v>
      </c>
      <c r="Q19" s="42">
        <v>4825</v>
      </c>
      <c r="R19" s="113">
        <v>17.99030574198359</v>
      </c>
      <c r="S19" s="112">
        <v>2764</v>
      </c>
      <c r="T19" s="113">
        <v>57.284974093264253</v>
      </c>
      <c r="U19" s="112">
        <v>2061</v>
      </c>
      <c r="V19" s="114">
        <v>42.715025906735747</v>
      </c>
      <c r="X19" s="42">
        <v>15004</v>
      </c>
      <c r="Y19" s="113">
        <v>55.94332587621178</v>
      </c>
      <c r="Z19" s="112">
        <v>10681</v>
      </c>
      <c r="AA19" s="113">
        <v>71.187683284457478</v>
      </c>
      <c r="AB19" s="112">
        <v>4323</v>
      </c>
      <c r="AC19" s="114">
        <v>28.812316715542529</v>
      </c>
    </row>
    <row r="20" spans="2:29">
      <c r="B20" s="111" t="s">
        <v>96</v>
      </c>
      <c r="D20" s="42">
        <v>100795</v>
      </c>
      <c r="E20" s="112">
        <v>63222</v>
      </c>
      <c r="F20" s="113">
        <v>62.723349372488713</v>
      </c>
      <c r="G20" s="112">
        <v>37573</v>
      </c>
      <c r="H20" s="114">
        <v>37.276650627511287</v>
      </c>
      <c r="J20" s="42">
        <v>23445</v>
      </c>
      <c r="K20" s="113">
        <v>23.26008234535443</v>
      </c>
      <c r="L20" s="112">
        <v>9290</v>
      </c>
      <c r="M20" s="113">
        <v>39.624653444231178</v>
      </c>
      <c r="N20" s="112">
        <v>14155</v>
      </c>
      <c r="O20" s="114">
        <v>60.375346555768807</v>
      </c>
      <c r="Q20" s="42">
        <v>18584</v>
      </c>
      <c r="R20" s="113">
        <v>18.437422491195001</v>
      </c>
      <c r="S20" s="112">
        <v>10542</v>
      </c>
      <c r="T20" s="113">
        <v>56.726216099870847</v>
      </c>
      <c r="U20" s="112">
        <v>8042</v>
      </c>
      <c r="V20" s="114">
        <v>43.273783900129139</v>
      </c>
      <c r="X20" s="42">
        <v>58766</v>
      </c>
      <c r="Y20" s="113">
        <v>58.302495163450573</v>
      </c>
      <c r="Z20" s="112">
        <v>43390</v>
      </c>
      <c r="AA20" s="113">
        <v>73.835210836197803</v>
      </c>
      <c r="AB20" s="112">
        <v>15376</v>
      </c>
      <c r="AC20" s="114">
        <v>26.164789163802201</v>
      </c>
    </row>
    <row r="21" spans="2:29">
      <c r="B21" s="111" t="s">
        <v>97</v>
      </c>
      <c r="D21" s="42">
        <v>70423</v>
      </c>
      <c r="E21" s="112">
        <v>43814</v>
      </c>
      <c r="F21" s="113">
        <v>62.21546937790211</v>
      </c>
      <c r="G21" s="112">
        <v>26609</v>
      </c>
      <c r="H21" s="114">
        <v>37.784530622097897</v>
      </c>
      <c r="J21" s="42">
        <v>17419</v>
      </c>
      <c r="K21" s="113">
        <v>24.73481675020945</v>
      </c>
      <c r="L21" s="112">
        <v>7202</v>
      </c>
      <c r="M21" s="113">
        <v>41.34565704116195</v>
      </c>
      <c r="N21" s="112">
        <v>10217</v>
      </c>
      <c r="O21" s="114">
        <v>58.654342958838043</v>
      </c>
      <c r="Q21" s="42">
        <v>14608</v>
      </c>
      <c r="R21" s="113">
        <v>20.743223094727579</v>
      </c>
      <c r="S21" s="112">
        <v>8559</v>
      </c>
      <c r="T21" s="113">
        <v>58.591182913472068</v>
      </c>
      <c r="U21" s="112">
        <v>6049</v>
      </c>
      <c r="V21" s="114">
        <v>41.408817086527932</v>
      </c>
      <c r="X21" s="42">
        <v>38396</v>
      </c>
      <c r="Y21" s="113">
        <v>54.521960155062978</v>
      </c>
      <c r="Z21" s="112">
        <v>28053</v>
      </c>
      <c r="AA21" s="113">
        <v>73.062298156057921</v>
      </c>
      <c r="AB21" s="112">
        <v>10343</v>
      </c>
      <c r="AC21" s="114">
        <v>26.937701843942079</v>
      </c>
    </row>
    <row r="22" spans="2:29">
      <c r="B22" s="111" t="s">
        <v>98</v>
      </c>
      <c r="D22" s="42">
        <v>12706</v>
      </c>
      <c r="E22" s="112">
        <v>8001</v>
      </c>
      <c r="F22" s="113">
        <v>62.970250275460423</v>
      </c>
      <c r="G22" s="112">
        <v>4705</v>
      </c>
      <c r="H22" s="114">
        <v>37.029749724539592</v>
      </c>
      <c r="J22" s="42">
        <v>3428</v>
      </c>
      <c r="K22" s="113">
        <v>26.97937982055721</v>
      </c>
      <c r="L22" s="112">
        <v>1407</v>
      </c>
      <c r="M22" s="113">
        <v>41.044340723453907</v>
      </c>
      <c r="N22" s="112">
        <v>2021</v>
      </c>
      <c r="O22" s="114">
        <v>58.955659276546093</v>
      </c>
      <c r="Q22" s="42">
        <v>2327</v>
      </c>
      <c r="R22" s="113">
        <v>18.31418227609004</v>
      </c>
      <c r="S22" s="112">
        <v>1350</v>
      </c>
      <c r="T22" s="113">
        <v>58.014611087236787</v>
      </c>
      <c r="U22" s="112">
        <v>977</v>
      </c>
      <c r="V22" s="114">
        <v>41.985388912763213</v>
      </c>
      <c r="X22" s="42">
        <v>6951</v>
      </c>
      <c r="Y22" s="113">
        <v>54.706437903352743</v>
      </c>
      <c r="Z22" s="112">
        <v>5244</v>
      </c>
      <c r="AA22" s="113">
        <v>75.442382391022875</v>
      </c>
      <c r="AB22" s="112">
        <v>1707</v>
      </c>
      <c r="AC22" s="114">
        <v>24.557617608977129</v>
      </c>
    </row>
    <row r="23" spans="2:29">
      <c r="B23" s="111" t="s">
        <v>99</v>
      </c>
      <c r="D23" s="42">
        <v>32967</v>
      </c>
      <c r="E23" s="112">
        <v>20484</v>
      </c>
      <c r="F23" s="113">
        <v>62.134862134862132</v>
      </c>
      <c r="G23" s="112">
        <v>12483</v>
      </c>
      <c r="H23" s="114">
        <v>37.865137865137868</v>
      </c>
      <c r="J23" s="42">
        <v>8663</v>
      </c>
      <c r="K23" s="113">
        <v>26.277792944459609</v>
      </c>
      <c r="L23" s="112">
        <v>3358</v>
      </c>
      <c r="M23" s="113">
        <v>38.762553387971828</v>
      </c>
      <c r="N23" s="112">
        <v>5305</v>
      </c>
      <c r="O23" s="114">
        <v>61.237446612028172</v>
      </c>
      <c r="Q23" s="42">
        <v>5891</v>
      </c>
      <c r="R23" s="113">
        <v>17.8693845360512</v>
      </c>
      <c r="S23" s="112">
        <v>3380</v>
      </c>
      <c r="T23" s="113">
        <v>57.375657783058912</v>
      </c>
      <c r="U23" s="112">
        <v>2511</v>
      </c>
      <c r="V23" s="114">
        <v>42.624342216941088</v>
      </c>
      <c r="X23" s="42">
        <v>18413</v>
      </c>
      <c r="Y23" s="113">
        <v>55.852822519489187</v>
      </c>
      <c r="Z23" s="112">
        <v>13746</v>
      </c>
      <c r="AA23" s="113">
        <v>74.653777222614465</v>
      </c>
      <c r="AB23" s="112">
        <v>4667</v>
      </c>
      <c r="AC23" s="114">
        <v>25.346222777385542</v>
      </c>
    </row>
    <row r="24" spans="2:29">
      <c r="B24" s="111" t="s">
        <v>100</v>
      </c>
      <c r="D24" s="42">
        <v>86272</v>
      </c>
      <c r="E24" s="112">
        <v>54738</v>
      </c>
      <c r="F24" s="113">
        <v>63.448163946587528</v>
      </c>
      <c r="G24" s="112">
        <v>31534</v>
      </c>
      <c r="H24" s="114">
        <v>36.551836053412472</v>
      </c>
      <c r="J24" s="42">
        <v>23768</v>
      </c>
      <c r="K24" s="113">
        <v>27.55007418397626</v>
      </c>
      <c r="L24" s="112">
        <v>10479</v>
      </c>
      <c r="M24" s="113">
        <v>44.08869067653989</v>
      </c>
      <c r="N24" s="112">
        <v>13289</v>
      </c>
      <c r="O24" s="114">
        <v>55.91130932346011</v>
      </c>
      <c r="Q24" s="42">
        <v>15478</v>
      </c>
      <c r="R24" s="113">
        <v>17.94093100890208</v>
      </c>
      <c r="S24" s="112">
        <v>9517</v>
      </c>
      <c r="T24" s="113">
        <v>61.487272257397599</v>
      </c>
      <c r="U24" s="112">
        <v>5961</v>
      </c>
      <c r="V24" s="114">
        <v>38.512727742602401</v>
      </c>
      <c r="X24" s="42">
        <v>47026</v>
      </c>
      <c r="Y24" s="113">
        <v>54.50899480712166</v>
      </c>
      <c r="Z24" s="112">
        <v>34742</v>
      </c>
      <c r="AA24" s="113">
        <v>73.878280100370006</v>
      </c>
      <c r="AB24" s="112">
        <v>12284</v>
      </c>
      <c r="AC24" s="114">
        <v>26.121719899629991</v>
      </c>
    </row>
    <row r="25" spans="2:29">
      <c r="B25" s="111" t="s">
        <v>101</v>
      </c>
      <c r="D25" s="42">
        <v>19177</v>
      </c>
      <c r="E25" s="112">
        <v>10216</v>
      </c>
      <c r="F25" s="113">
        <v>53.272148928403823</v>
      </c>
      <c r="G25" s="112">
        <v>8961</v>
      </c>
      <c r="H25" s="114">
        <v>46.727851071596177</v>
      </c>
      <c r="J25" s="42">
        <v>8009</v>
      </c>
      <c r="K25" s="113">
        <v>41.763570944360431</v>
      </c>
      <c r="L25" s="112">
        <v>2831</v>
      </c>
      <c r="M25" s="113">
        <v>35.347733799475591</v>
      </c>
      <c r="N25" s="112">
        <v>5178</v>
      </c>
      <c r="O25" s="114">
        <v>64.652266200524409</v>
      </c>
      <c r="Q25" s="42">
        <v>3480</v>
      </c>
      <c r="R25" s="113">
        <v>18.146738280231531</v>
      </c>
      <c r="S25" s="112">
        <v>1867</v>
      </c>
      <c r="T25" s="113">
        <v>53.649425287356323</v>
      </c>
      <c r="U25" s="112">
        <v>1613</v>
      </c>
      <c r="V25" s="114">
        <v>46.350574712643677</v>
      </c>
      <c r="X25" s="42">
        <v>7688</v>
      </c>
      <c r="Y25" s="113">
        <v>40.089690775408037</v>
      </c>
      <c r="Z25" s="112">
        <v>5518</v>
      </c>
      <c r="AA25" s="113">
        <v>71.774193548387103</v>
      </c>
      <c r="AB25" s="112">
        <v>2170</v>
      </c>
      <c r="AC25" s="114">
        <v>28.225806451612911</v>
      </c>
    </row>
    <row r="26" spans="2:29">
      <c r="B26" s="111" t="s">
        <v>102</v>
      </c>
      <c r="D26" s="42">
        <v>6478</v>
      </c>
      <c r="E26" s="112">
        <v>4089</v>
      </c>
      <c r="F26" s="113">
        <v>63.121333744983019</v>
      </c>
      <c r="G26" s="112">
        <v>2389</v>
      </c>
      <c r="H26" s="114">
        <v>36.878666255016981</v>
      </c>
      <c r="J26" s="42">
        <v>1186</v>
      </c>
      <c r="K26" s="113">
        <v>18.308119790058662</v>
      </c>
      <c r="L26" s="112">
        <v>449</v>
      </c>
      <c r="M26" s="113">
        <v>37.858347386172007</v>
      </c>
      <c r="N26" s="112">
        <v>737</v>
      </c>
      <c r="O26" s="114">
        <v>62.141652613827993</v>
      </c>
      <c r="Q26" s="42">
        <v>888</v>
      </c>
      <c r="R26" s="113">
        <v>13.70793454769991</v>
      </c>
      <c r="S26" s="112">
        <v>446</v>
      </c>
      <c r="T26" s="113">
        <v>50.225225225225223</v>
      </c>
      <c r="U26" s="112">
        <v>442</v>
      </c>
      <c r="V26" s="114">
        <v>49.774774774774777</v>
      </c>
      <c r="X26" s="42">
        <v>4404</v>
      </c>
      <c r="Y26" s="113">
        <v>67.983945662241425</v>
      </c>
      <c r="Z26" s="112">
        <v>3194</v>
      </c>
      <c r="AA26" s="113">
        <v>72.524977293369659</v>
      </c>
      <c r="AB26" s="112">
        <v>1210</v>
      </c>
      <c r="AC26" s="114">
        <v>27.475022706630341</v>
      </c>
    </row>
    <row r="27" spans="2:29">
      <c r="B27" s="111" t="s">
        <v>103</v>
      </c>
      <c r="D27" s="42">
        <v>24417</v>
      </c>
      <c r="E27" s="112">
        <v>14924</v>
      </c>
      <c r="F27" s="113">
        <v>61.121349879182539</v>
      </c>
      <c r="G27" s="112">
        <v>9493</v>
      </c>
      <c r="H27" s="114">
        <v>38.878650120817468</v>
      </c>
      <c r="J27" s="42">
        <v>5945</v>
      </c>
      <c r="K27" s="113">
        <v>24.347790473850189</v>
      </c>
      <c r="L27" s="112">
        <v>2271</v>
      </c>
      <c r="M27" s="113">
        <v>38.200168208578638</v>
      </c>
      <c r="N27" s="112">
        <v>3674</v>
      </c>
      <c r="O27" s="114">
        <v>61.799831791421369</v>
      </c>
      <c r="Q27" s="42">
        <v>4352</v>
      </c>
      <c r="R27" s="113">
        <v>17.82364745873776</v>
      </c>
      <c r="S27" s="112">
        <v>2357</v>
      </c>
      <c r="T27" s="113">
        <v>54.159007352941181</v>
      </c>
      <c r="U27" s="112">
        <v>1995</v>
      </c>
      <c r="V27" s="114">
        <v>45.840992647058833</v>
      </c>
      <c r="X27" s="42">
        <v>14120</v>
      </c>
      <c r="Y27" s="113">
        <v>57.828562067412051</v>
      </c>
      <c r="Z27" s="112">
        <v>10296</v>
      </c>
      <c r="AA27" s="113">
        <v>72.917847025495746</v>
      </c>
      <c r="AB27" s="112">
        <v>3824</v>
      </c>
      <c r="AC27" s="114">
        <v>27.08215297450425</v>
      </c>
    </row>
    <row r="28" spans="2:29">
      <c r="B28" s="111" t="s">
        <v>104</v>
      </c>
      <c r="D28" s="42">
        <v>4272</v>
      </c>
      <c r="E28" s="112">
        <v>2735</v>
      </c>
      <c r="F28" s="113">
        <v>64.021535580524343</v>
      </c>
      <c r="G28" s="112">
        <v>1537</v>
      </c>
      <c r="H28" s="114">
        <v>35.978464419475657</v>
      </c>
      <c r="J28" s="42">
        <v>693</v>
      </c>
      <c r="K28" s="113">
        <v>16.221910112359549</v>
      </c>
      <c r="L28" s="112">
        <v>275</v>
      </c>
      <c r="M28" s="113">
        <v>39.682539682539677</v>
      </c>
      <c r="N28" s="112">
        <v>418</v>
      </c>
      <c r="O28" s="114">
        <v>60.317460317460323</v>
      </c>
      <c r="Q28" s="42">
        <v>754</v>
      </c>
      <c r="R28" s="113">
        <v>17.649812734082399</v>
      </c>
      <c r="S28" s="112">
        <v>413</v>
      </c>
      <c r="T28" s="113">
        <v>54.774535809018573</v>
      </c>
      <c r="U28" s="112">
        <v>341</v>
      </c>
      <c r="V28" s="114">
        <v>45.225464190981427</v>
      </c>
      <c r="X28" s="42">
        <v>2825</v>
      </c>
      <c r="Y28" s="113">
        <v>66.128277153558059</v>
      </c>
      <c r="Z28" s="112">
        <v>2047</v>
      </c>
      <c r="AA28" s="113">
        <v>72.460176991150433</v>
      </c>
      <c r="AB28" s="112">
        <v>778</v>
      </c>
      <c r="AC28" s="114">
        <v>27.539823008849559</v>
      </c>
    </row>
    <row r="29" spans="2:29">
      <c r="B29" s="111" t="s">
        <v>105</v>
      </c>
      <c r="D29" s="42">
        <v>589</v>
      </c>
      <c r="E29" s="112">
        <v>310</v>
      </c>
      <c r="F29" s="113">
        <v>52.631578947368418</v>
      </c>
      <c r="G29" s="112">
        <v>279</v>
      </c>
      <c r="H29" s="114">
        <v>47.368421052631582</v>
      </c>
      <c r="J29" s="42">
        <v>358</v>
      </c>
      <c r="K29" s="113">
        <v>60.780984719864172</v>
      </c>
      <c r="L29" s="112">
        <v>137</v>
      </c>
      <c r="M29" s="113">
        <v>38.268156424581008</v>
      </c>
      <c r="N29" s="112">
        <v>221</v>
      </c>
      <c r="O29" s="114">
        <v>61.731843575418999</v>
      </c>
      <c r="Q29" s="42">
        <v>74</v>
      </c>
      <c r="R29" s="113">
        <v>12.56366723259762</v>
      </c>
      <c r="S29" s="112">
        <v>50</v>
      </c>
      <c r="T29" s="113">
        <v>67.567567567567565</v>
      </c>
      <c r="U29" s="112">
        <v>24</v>
      </c>
      <c r="V29" s="114">
        <v>32.432432432432442</v>
      </c>
      <c r="X29" s="42">
        <v>157</v>
      </c>
      <c r="Y29" s="113">
        <v>26.655348047538201</v>
      </c>
      <c r="Z29" s="112">
        <v>123</v>
      </c>
      <c r="AA29" s="113">
        <v>78.343949044585997</v>
      </c>
      <c r="AB29" s="112">
        <v>34</v>
      </c>
      <c r="AC29" s="114">
        <v>21.65605095541401</v>
      </c>
    </row>
    <row r="30" spans="2:29">
      <c r="B30" s="115" t="s">
        <v>106</v>
      </c>
      <c r="D30" s="44">
        <v>948</v>
      </c>
      <c r="E30" s="116">
        <v>491</v>
      </c>
      <c r="F30" s="117">
        <v>51.793248945147667</v>
      </c>
      <c r="G30" s="116">
        <v>457</v>
      </c>
      <c r="H30" s="118">
        <v>48.206751054852319</v>
      </c>
      <c r="J30" s="44">
        <v>537</v>
      </c>
      <c r="K30" s="117">
        <v>56.64556962025317</v>
      </c>
      <c r="L30" s="116">
        <v>184</v>
      </c>
      <c r="M30" s="117">
        <v>34.264432029795159</v>
      </c>
      <c r="N30" s="116">
        <v>353</v>
      </c>
      <c r="O30" s="118">
        <v>65.735567970204841</v>
      </c>
      <c r="Q30" s="44">
        <v>156</v>
      </c>
      <c r="R30" s="117">
        <v>16.455696202531641</v>
      </c>
      <c r="S30" s="116">
        <v>107</v>
      </c>
      <c r="T30" s="117">
        <v>68.589743589743591</v>
      </c>
      <c r="U30" s="116">
        <v>49</v>
      </c>
      <c r="V30" s="118">
        <v>31.410256410256409</v>
      </c>
      <c r="X30" s="44">
        <v>255</v>
      </c>
      <c r="Y30" s="117">
        <v>26.898734177215189</v>
      </c>
      <c r="Z30" s="116">
        <v>200</v>
      </c>
      <c r="AA30" s="117">
        <v>78.431372549019613</v>
      </c>
      <c r="AB30" s="116">
        <v>55</v>
      </c>
      <c r="AC30" s="118">
        <v>21.56862745098039</v>
      </c>
    </row>
    <row r="31" spans="2:29" ht="8" customHeight="1"/>
    <row r="32" spans="2:29">
      <c r="B32" s="119" t="s">
        <v>49</v>
      </c>
      <c r="D32" s="120">
        <v>658174</v>
      </c>
      <c r="E32" s="121">
        <v>407045</v>
      </c>
      <c r="F32" s="122">
        <v>61.844588209196957</v>
      </c>
      <c r="G32" s="121">
        <v>251129</v>
      </c>
      <c r="H32" s="123">
        <v>38.155411790803043</v>
      </c>
      <c r="J32" s="120">
        <v>177945</v>
      </c>
      <c r="K32" s="122">
        <v>27.036163689237188</v>
      </c>
      <c r="L32" s="121">
        <v>71854</v>
      </c>
      <c r="M32" s="122">
        <v>40.37989266346343</v>
      </c>
      <c r="N32" s="121">
        <v>106091</v>
      </c>
      <c r="O32" s="123">
        <v>59.620107336536563</v>
      </c>
      <c r="Q32" s="120">
        <v>126756</v>
      </c>
      <c r="R32" s="122">
        <v>19.25873705129646</v>
      </c>
      <c r="S32" s="121">
        <v>74854</v>
      </c>
      <c r="T32" s="122">
        <v>59.053614819022371</v>
      </c>
      <c r="U32" s="121">
        <v>51902</v>
      </c>
      <c r="V32" s="123">
        <v>40.946385180977622</v>
      </c>
      <c r="X32" s="120">
        <v>353473</v>
      </c>
      <c r="Y32" s="122">
        <v>53.705099259466337</v>
      </c>
      <c r="Z32" s="121">
        <v>260337</v>
      </c>
      <c r="AA32" s="122">
        <v>73.65116996206217</v>
      </c>
      <c r="AB32" s="121">
        <v>93136</v>
      </c>
      <c r="AC32" s="123">
        <v>26.34883003793783</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2:AC32"/>
  <sheetViews>
    <sheetView showGridLines="0" workbookViewId="0"/>
  </sheetViews>
  <sheetFormatPr baseColWidth="10" defaultColWidth="8.7265625" defaultRowHeight="14.5"/>
  <cols>
    <col min="1" max="1" width="0.81640625" customWidth="1"/>
    <col min="2" max="2" width="28.1796875" customWidth="1"/>
    <col min="3" max="3" width="0.36328125" customWidth="1"/>
    <col min="4" max="5" width="10.81640625" customWidth="1"/>
    <col min="6" max="6" width="6.36328125" customWidth="1"/>
    <col min="7" max="7" width="10.81640625" customWidth="1"/>
    <col min="8" max="8" width="6.36328125" customWidth="1"/>
    <col min="9" max="9" width="0.36328125" customWidth="1"/>
    <col min="10" max="10" width="10.81640625" customWidth="1"/>
    <col min="11" max="11" width="6.36328125" customWidth="1"/>
    <col min="12" max="12" width="10.81640625" customWidth="1"/>
    <col min="13" max="13" width="6.36328125" customWidth="1"/>
    <col min="14" max="14" width="10.81640625" customWidth="1"/>
    <col min="15" max="15" width="6.36328125" customWidth="1"/>
    <col min="16" max="16" width="0.36328125" customWidth="1"/>
    <col min="17" max="17" width="10.81640625" customWidth="1"/>
    <col min="18" max="18" width="6.36328125" customWidth="1"/>
    <col min="19" max="19" width="10.81640625" customWidth="1"/>
    <col min="20" max="20" width="6.36328125" customWidth="1"/>
    <col min="21" max="21" width="10.81640625" customWidth="1"/>
    <col min="22" max="22" width="6.36328125" customWidth="1"/>
    <col min="23" max="23" width="0.36328125" customWidth="1"/>
    <col min="24" max="24" width="10.81640625" customWidth="1"/>
    <col min="25" max="25" width="6.36328125" customWidth="1"/>
    <col min="26" max="26" width="10.81640625" customWidth="1"/>
    <col min="27" max="27" width="6.36328125" customWidth="1"/>
    <col min="28" max="28" width="10.81640625" customWidth="1"/>
    <col min="29" max="29" width="6.36328125" customWidth="1"/>
  </cols>
  <sheetData>
    <row r="2" spans="1:29" ht="52.5" customHeight="1"/>
    <row r="3" spans="1:29" ht="4.5" customHeight="1"/>
    <row r="4" spans="1:29" ht="17.5" customHeight="1">
      <c r="A4" s="201" t="s">
        <v>233</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29" ht="17.5"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29" ht="6" customHeight="1"/>
    <row r="7" spans="1:29" ht="13" customHeight="1">
      <c r="B7" s="222" t="s">
        <v>114</v>
      </c>
      <c r="D7" s="225" t="s">
        <v>219</v>
      </c>
      <c r="E7" s="215"/>
      <c r="F7" s="215"/>
      <c r="G7" s="215"/>
      <c r="H7" s="216"/>
      <c r="J7" s="214"/>
      <c r="K7" s="215"/>
      <c r="L7" s="215"/>
      <c r="M7" s="215"/>
      <c r="N7" s="215"/>
      <c r="O7" s="216"/>
      <c r="Q7" s="214"/>
      <c r="R7" s="215"/>
      <c r="S7" s="215"/>
      <c r="T7" s="215"/>
      <c r="U7" s="215"/>
      <c r="V7" s="216"/>
      <c r="X7" s="214"/>
      <c r="Y7" s="215"/>
      <c r="Z7" s="215"/>
      <c r="AA7" s="215"/>
      <c r="AB7" s="215"/>
      <c r="AC7" s="216"/>
    </row>
    <row r="8" spans="1:29" ht="34" customHeight="1">
      <c r="B8" s="223"/>
      <c r="D8" s="226"/>
      <c r="E8" s="202"/>
      <c r="F8" s="202"/>
      <c r="G8" s="202"/>
      <c r="H8" s="213"/>
      <c r="J8" s="212" t="s">
        <v>224</v>
      </c>
      <c r="K8" s="202"/>
      <c r="L8" s="202"/>
      <c r="M8" s="202"/>
      <c r="N8" s="202"/>
      <c r="O8" s="213"/>
      <c r="Q8" s="212" t="s">
        <v>225</v>
      </c>
      <c r="R8" s="202"/>
      <c r="S8" s="202"/>
      <c r="T8" s="202"/>
      <c r="U8" s="202"/>
      <c r="V8" s="213"/>
      <c r="X8" s="212" t="s">
        <v>226</v>
      </c>
      <c r="Y8" s="202"/>
      <c r="Z8" s="202"/>
      <c r="AA8" s="202"/>
      <c r="AB8" s="202"/>
      <c r="AC8" s="213"/>
    </row>
    <row r="9" spans="1:29" ht="22" customHeight="1">
      <c r="B9" s="223"/>
      <c r="D9" s="217" t="s">
        <v>119</v>
      </c>
      <c r="E9" s="219" t="s">
        <v>120</v>
      </c>
      <c r="F9" s="211"/>
      <c r="G9" s="219" t="s">
        <v>121</v>
      </c>
      <c r="H9" s="211"/>
      <c r="J9" s="217" t="s">
        <v>119</v>
      </c>
      <c r="K9" s="233" t="s">
        <v>230</v>
      </c>
      <c r="L9" s="219" t="s">
        <v>120</v>
      </c>
      <c r="M9" s="211"/>
      <c r="N9" s="219" t="s">
        <v>121</v>
      </c>
      <c r="O9" s="211"/>
      <c r="Q9" s="217" t="s">
        <v>119</v>
      </c>
      <c r="R9" s="233" t="s">
        <v>230</v>
      </c>
      <c r="S9" s="219" t="s">
        <v>120</v>
      </c>
      <c r="T9" s="211"/>
      <c r="U9" s="219" t="s">
        <v>121</v>
      </c>
      <c r="V9" s="211"/>
      <c r="X9" s="217" t="s">
        <v>119</v>
      </c>
      <c r="Y9" s="233" t="s">
        <v>230</v>
      </c>
      <c r="Z9" s="219" t="s">
        <v>120</v>
      </c>
      <c r="AA9" s="211"/>
      <c r="AB9" s="219" t="s">
        <v>121</v>
      </c>
      <c r="AC9" s="211"/>
    </row>
    <row r="10" spans="1:29" ht="37" customHeight="1">
      <c r="B10" s="224"/>
      <c r="D10" s="218"/>
      <c r="E10" s="13" t="s">
        <v>119</v>
      </c>
      <c r="F10" s="25" t="s">
        <v>231</v>
      </c>
      <c r="G10" s="13" t="s">
        <v>119</v>
      </c>
      <c r="H10" s="26" t="s">
        <v>231</v>
      </c>
      <c r="J10" s="218"/>
      <c r="K10" s="220"/>
      <c r="L10" s="13" t="s">
        <v>119</v>
      </c>
      <c r="M10" s="25" t="s">
        <v>231</v>
      </c>
      <c r="N10" s="13" t="s">
        <v>119</v>
      </c>
      <c r="O10" s="26" t="s">
        <v>231</v>
      </c>
      <c r="Q10" s="218"/>
      <c r="R10" s="220"/>
      <c r="S10" s="13" t="s">
        <v>119</v>
      </c>
      <c r="T10" s="25" t="s">
        <v>231</v>
      </c>
      <c r="U10" s="13" t="s">
        <v>119</v>
      </c>
      <c r="V10" s="26" t="s">
        <v>231</v>
      </c>
      <c r="X10" s="218"/>
      <c r="Y10" s="220"/>
      <c r="Z10" s="13" t="s">
        <v>119</v>
      </c>
      <c r="AA10" s="25" t="s">
        <v>231</v>
      </c>
      <c r="AB10" s="13" t="s">
        <v>119</v>
      </c>
      <c r="AC10" s="26" t="s">
        <v>231</v>
      </c>
    </row>
    <row r="11" spans="1:29" ht="4.5" customHeight="1"/>
    <row r="12" spans="1:29">
      <c r="B12" s="107" t="s">
        <v>88</v>
      </c>
      <c r="D12" s="40">
        <v>119282</v>
      </c>
      <c r="E12" s="108">
        <v>76950</v>
      </c>
      <c r="F12" s="109">
        <v>64.510990761388982</v>
      </c>
      <c r="G12" s="108">
        <v>42332</v>
      </c>
      <c r="H12" s="110">
        <v>35.489009238611033</v>
      </c>
      <c r="J12" s="40">
        <v>26461</v>
      </c>
      <c r="K12" s="109">
        <v>22.18356499723345</v>
      </c>
      <c r="L12" s="108">
        <v>11448</v>
      </c>
      <c r="M12" s="109">
        <v>43.263671063073957</v>
      </c>
      <c r="N12" s="108">
        <v>15013</v>
      </c>
      <c r="O12" s="110">
        <v>56.736328936926043</v>
      </c>
      <c r="Q12" s="40">
        <v>32134</v>
      </c>
      <c r="R12" s="109">
        <v>26.939521470129609</v>
      </c>
      <c r="S12" s="108">
        <v>22887</v>
      </c>
      <c r="T12" s="109">
        <v>71.22362606584926</v>
      </c>
      <c r="U12" s="108">
        <v>9247</v>
      </c>
      <c r="V12" s="110">
        <v>28.77637393415074</v>
      </c>
      <c r="X12" s="40">
        <v>60687</v>
      </c>
      <c r="Y12" s="109">
        <v>50.876913532636948</v>
      </c>
      <c r="Z12" s="108">
        <v>42615</v>
      </c>
      <c r="AA12" s="109">
        <v>70.220969894705618</v>
      </c>
      <c r="AB12" s="108">
        <v>18072</v>
      </c>
      <c r="AC12" s="110">
        <v>29.779030105294382</v>
      </c>
    </row>
    <row r="13" spans="1:29">
      <c r="B13" s="111" t="s">
        <v>89</v>
      </c>
      <c r="D13" s="42">
        <v>18533</v>
      </c>
      <c r="E13" s="112">
        <v>11848</v>
      </c>
      <c r="F13" s="113">
        <v>63.929207359844597</v>
      </c>
      <c r="G13" s="112">
        <v>6685</v>
      </c>
      <c r="H13" s="114">
        <v>36.070792640155403</v>
      </c>
      <c r="J13" s="42">
        <v>3377</v>
      </c>
      <c r="K13" s="113">
        <v>18.2215507473156</v>
      </c>
      <c r="L13" s="112">
        <v>1480</v>
      </c>
      <c r="M13" s="113">
        <v>43.825880959431437</v>
      </c>
      <c r="N13" s="112">
        <v>1897</v>
      </c>
      <c r="O13" s="114">
        <v>56.174119040568549</v>
      </c>
      <c r="Q13" s="42">
        <v>4321</v>
      </c>
      <c r="R13" s="113">
        <v>23.315167538984511</v>
      </c>
      <c r="S13" s="112">
        <v>2745</v>
      </c>
      <c r="T13" s="113">
        <v>63.526961351538993</v>
      </c>
      <c r="U13" s="112">
        <v>1576</v>
      </c>
      <c r="V13" s="114">
        <v>36.473038648461007</v>
      </c>
      <c r="X13" s="42">
        <v>10835</v>
      </c>
      <c r="Y13" s="113">
        <v>58.463281713699892</v>
      </c>
      <c r="Z13" s="112">
        <v>7623</v>
      </c>
      <c r="AA13" s="113">
        <v>70.35532994923858</v>
      </c>
      <c r="AB13" s="112">
        <v>3212</v>
      </c>
      <c r="AC13" s="114">
        <v>29.64467005076142</v>
      </c>
    </row>
    <row r="14" spans="1:29">
      <c r="B14" s="111" t="s">
        <v>90</v>
      </c>
      <c r="D14" s="42">
        <v>17486</v>
      </c>
      <c r="E14" s="112">
        <v>11294</v>
      </c>
      <c r="F14" s="113">
        <v>64.588813908269472</v>
      </c>
      <c r="G14" s="112">
        <v>6192</v>
      </c>
      <c r="H14" s="114">
        <v>35.411186091730528</v>
      </c>
      <c r="J14" s="42">
        <v>3687</v>
      </c>
      <c r="K14" s="113">
        <v>21.085439780395749</v>
      </c>
      <c r="L14" s="112">
        <v>1584</v>
      </c>
      <c r="M14" s="113">
        <v>42.961757526444273</v>
      </c>
      <c r="N14" s="112">
        <v>2103</v>
      </c>
      <c r="O14" s="114">
        <v>57.038242473555727</v>
      </c>
      <c r="Q14" s="42">
        <v>4024</v>
      </c>
      <c r="R14" s="113">
        <v>23.012695870982501</v>
      </c>
      <c r="S14" s="112">
        <v>2398</v>
      </c>
      <c r="T14" s="113">
        <v>59.592445328031808</v>
      </c>
      <c r="U14" s="112">
        <v>1626</v>
      </c>
      <c r="V14" s="114">
        <v>40.407554671968192</v>
      </c>
      <c r="X14" s="42">
        <v>9775</v>
      </c>
      <c r="Y14" s="113">
        <v>55.901864348621757</v>
      </c>
      <c r="Z14" s="112">
        <v>7312</v>
      </c>
      <c r="AA14" s="113">
        <v>74.803069053708441</v>
      </c>
      <c r="AB14" s="112">
        <v>2463</v>
      </c>
      <c r="AC14" s="114">
        <v>25.196930946291559</v>
      </c>
    </row>
    <row r="15" spans="1:29">
      <c r="B15" s="111" t="s">
        <v>91</v>
      </c>
      <c r="D15" s="42">
        <v>15809</v>
      </c>
      <c r="E15" s="112">
        <v>9727</v>
      </c>
      <c r="F15" s="113">
        <v>61.528243405654997</v>
      </c>
      <c r="G15" s="112">
        <v>6082</v>
      </c>
      <c r="H15" s="114">
        <v>38.471756594344988</v>
      </c>
      <c r="J15" s="42">
        <v>4489</v>
      </c>
      <c r="K15" s="113">
        <v>28.39521791384654</v>
      </c>
      <c r="L15" s="112">
        <v>2044</v>
      </c>
      <c r="M15" s="113">
        <v>45.533526397861444</v>
      </c>
      <c r="N15" s="112">
        <v>2445</v>
      </c>
      <c r="O15" s="114">
        <v>54.466473602138556</v>
      </c>
      <c r="Q15" s="42">
        <v>3893</v>
      </c>
      <c r="R15" s="113">
        <v>24.62521348598899</v>
      </c>
      <c r="S15" s="112">
        <v>2432</v>
      </c>
      <c r="T15" s="113">
        <v>62.471101977909072</v>
      </c>
      <c r="U15" s="112">
        <v>1461</v>
      </c>
      <c r="V15" s="114">
        <v>37.528898022090942</v>
      </c>
      <c r="X15" s="42">
        <v>7427</v>
      </c>
      <c r="Y15" s="113">
        <v>46.979568600164463</v>
      </c>
      <c r="Z15" s="112">
        <v>5251</v>
      </c>
      <c r="AA15" s="113">
        <v>70.701494546923385</v>
      </c>
      <c r="AB15" s="112">
        <v>2176</v>
      </c>
      <c r="AC15" s="114">
        <v>29.298505453076611</v>
      </c>
    </row>
    <row r="16" spans="1:29">
      <c r="B16" s="111" t="s">
        <v>92</v>
      </c>
      <c r="D16" s="42">
        <v>23426</v>
      </c>
      <c r="E16" s="112">
        <v>13615</v>
      </c>
      <c r="F16" s="113">
        <v>58.119183812857507</v>
      </c>
      <c r="G16" s="112">
        <v>9811</v>
      </c>
      <c r="H16" s="114">
        <v>41.880816187142493</v>
      </c>
      <c r="J16" s="42">
        <v>9150</v>
      </c>
      <c r="K16" s="113">
        <v>39.059165030308208</v>
      </c>
      <c r="L16" s="112">
        <v>3988</v>
      </c>
      <c r="M16" s="113">
        <v>43.584699453551913</v>
      </c>
      <c r="N16" s="112">
        <v>5162</v>
      </c>
      <c r="O16" s="114">
        <v>56.415300546448087</v>
      </c>
      <c r="Q16" s="42">
        <v>6294</v>
      </c>
      <c r="R16" s="113">
        <v>26.867583027405441</v>
      </c>
      <c r="S16" s="112">
        <v>4045</v>
      </c>
      <c r="T16" s="113">
        <v>64.267556402923418</v>
      </c>
      <c r="U16" s="112">
        <v>2249</v>
      </c>
      <c r="V16" s="114">
        <v>35.732443597076582</v>
      </c>
      <c r="X16" s="42">
        <v>7982</v>
      </c>
      <c r="Y16" s="113">
        <v>34.073251942286348</v>
      </c>
      <c r="Z16" s="112">
        <v>5582</v>
      </c>
      <c r="AA16" s="113">
        <v>69.932347782510647</v>
      </c>
      <c r="AB16" s="112">
        <v>2400</v>
      </c>
      <c r="AC16" s="114">
        <v>30.06765221748935</v>
      </c>
    </row>
    <row r="17" spans="2:29">
      <c r="B17" s="111" t="s">
        <v>93</v>
      </c>
      <c r="D17" s="42">
        <v>5897</v>
      </c>
      <c r="E17" s="112">
        <v>3501</v>
      </c>
      <c r="F17" s="113">
        <v>59.369170764795648</v>
      </c>
      <c r="G17" s="112">
        <v>2396</v>
      </c>
      <c r="H17" s="114">
        <v>40.630829235204338</v>
      </c>
      <c r="J17" s="42">
        <v>1699</v>
      </c>
      <c r="K17" s="113">
        <v>28.81125996269289</v>
      </c>
      <c r="L17" s="112">
        <v>722</v>
      </c>
      <c r="M17" s="113">
        <v>42.495585638610947</v>
      </c>
      <c r="N17" s="112">
        <v>977</v>
      </c>
      <c r="O17" s="114">
        <v>57.504414361389053</v>
      </c>
      <c r="Q17" s="42">
        <v>1390</v>
      </c>
      <c r="R17" s="113">
        <v>23.57130744446329</v>
      </c>
      <c r="S17" s="112">
        <v>787</v>
      </c>
      <c r="T17" s="113">
        <v>56.618705035971232</v>
      </c>
      <c r="U17" s="112">
        <v>603</v>
      </c>
      <c r="V17" s="114">
        <v>43.381294964028783</v>
      </c>
      <c r="X17" s="42">
        <v>2808</v>
      </c>
      <c r="Y17" s="113">
        <v>47.617432592843819</v>
      </c>
      <c r="Z17" s="112">
        <v>1992</v>
      </c>
      <c r="AA17" s="113">
        <v>70.940170940170944</v>
      </c>
      <c r="AB17" s="112">
        <v>816</v>
      </c>
      <c r="AC17" s="114">
        <v>29.05982905982906</v>
      </c>
    </row>
    <row r="18" spans="2:29">
      <c r="B18" s="111" t="s">
        <v>94</v>
      </c>
      <c r="D18" s="42">
        <v>52008</v>
      </c>
      <c r="E18" s="112">
        <v>32394</v>
      </c>
      <c r="F18" s="113">
        <v>62.286571296723579</v>
      </c>
      <c r="G18" s="112">
        <v>19614</v>
      </c>
      <c r="H18" s="114">
        <v>37.713428703276421</v>
      </c>
      <c r="J18" s="42">
        <v>10294</v>
      </c>
      <c r="K18" s="113">
        <v>19.79310875249962</v>
      </c>
      <c r="L18" s="112">
        <v>4424</v>
      </c>
      <c r="M18" s="113">
        <v>42.97649115989897</v>
      </c>
      <c r="N18" s="112">
        <v>5870</v>
      </c>
      <c r="O18" s="114">
        <v>57.02350884010103</v>
      </c>
      <c r="Q18" s="42">
        <v>10113</v>
      </c>
      <c r="R18" s="113">
        <v>19.445085371481309</v>
      </c>
      <c r="S18" s="112">
        <v>5776</v>
      </c>
      <c r="T18" s="113">
        <v>57.114604963907837</v>
      </c>
      <c r="U18" s="112">
        <v>4337</v>
      </c>
      <c r="V18" s="114">
        <v>42.885395036092163</v>
      </c>
      <c r="X18" s="42">
        <v>31601</v>
      </c>
      <c r="Y18" s="113">
        <v>60.761805876019068</v>
      </c>
      <c r="Z18" s="112">
        <v>22194</v>
      </c>
      <c r="AA18" s="113">
        <v>70.231954684978319</v>
      </c>
      <c r="AB18" s="112">
        <v>9407</v>
      </c>
      <c r="AC18" s="114">
        <v>29.76804531502167</v>
      </c>
    </row>
    <row r="19" spans="2:29">
      <c r="B19" s="111" t="s">
        <v>95</v>
      </c>
      <c r="D19" s="42">
        <v>30782</v>
      </c>
      <c r="E19" s="112">
        <v>19690</v>
      </c>
      <c r="F19" s="113">
        <v>63.965954129036447</v>
      </c>
      <c r="G19" s="112">
        <v>11092</v>
      </c>
      <c r="H19" s="114">
        <v>36.034045870963553</v>
      </c>
      <c r="J19" s="42">
        <v>6337</v>
      </c>
      <c r="K19" s="113">
        <v>20.58670651679553</v>
      </c>
      <c r="L19" s="112">
        <v>2701</v>
      </c>
      <c r="M19" s="113">
        <v>42.622692125611493</v>
      </c>
      <c r="N19" s="112">
        <v>3636</v>
      </c>
      <c r="O19" s="114">
        <v>57.377307874388507</v>
      </c>
      <c r="Q19" s="42">
        <v>6757</v>
      </c>
      <c r="R19" s="113">
        <v>21.951140276785129</v>
      </c>
      <c r="S19" s="112">
        <v>4393</v>
      </c>
      <c r="T19" s="113">
        <v>65.014059493858227</v>
      </c>
      <c r="U19" s="112">
        <v>2364</v>
      </c>
      <c r="V19" s="114">
        <v>34.98594050614178</v>
      </c>
      <c r="X19" s="42">
        <v>17688</v>
      </c>
      <c r="Y19" s="113">
        <v>57.46215320641933</v>
      </c>
      <c r="Z19" s="112">
        <v>12596</v>
      </c>
      <c r="AA19" s="113">
        <v>71.212121212121218</v>
      </c>
      <c r="AB19" s="112">
        <v>5092</v>
      </c>
      <c r="AC19" s="114">
        <v>28.787878787878789</v>
      </c>
    </row>
    <row r="20" spans="2:29">
      <c r="B20" s="111" t="s">
        <v>96</v>
      </c>
      <c r="D20" s="42">
        <v>118255</v>
      </c>
      <c r="E20" s="112">
        <v>73756</v>
      </c>
      <c r="F20" s="113">
        <v>62.37030146716841</v>
      </c>
      <c r="G20" s="112">
        <v>44499</v>
      </c>
      <c r="H20" s="114">
        <v>37.62969853283159</v>
      </c>
      <c r="J20" s="42">
        <v>33228</v>
      </c>
      <c r="K20" s="113">
        <v>28.098600482009221</v>
      </c>
      <c r="L20" s="112">
        <v>14729</v>
      </c>
      <c r="M20" s="113">
        <v>44.327073552425666</v>
      </c>
      <c r="N20" s="112">
        <v>18499</v>
      </c>
      <c r="O20" s="114">
        <v>55.672926447574334</v>
      </c>
      <c r="Q20" s="42">
        <v>27145</v>
      </c>
      <c r="R20" s="113">
        <v>22.954631939452881</v>
      </c>
      <c r="S20" s="112">
        <v>17442</v>
      </c>
      <c r="T20" s="113">
        <v>64.254927242586106</v>
      </c>
      <c r="U20" s="112">
        <v>9703</v>
      </c>
      <c r="V20" s="114">
        <v>35.745072757413887</v>
      </c>
      <c r="X20" s="42">
        <v>57882</v>
      </c>
      <c r="Y20" s="113">
        <v>48.946767578537901</v>
      </c>
      <c r="Z20" s="112">
        <v>41585</v>
      </c>
      <c r="AA20" s="113">
        <v>71.844442140907361</v>
      </c>
      <c r="AB20" s="112">
        <v>16297</v>
      </c>
      <c r="AC20" s="114">
        <v>28.155557859092639</v>
      </c>
    </row>
    <row r="21" spans="2:29">
      <c r="B21" s="111" t="s">
        <v>97</v>
      </c>
      <c r="D21" s="42">
        <v>65812</v>
      </c>
      <c r="E21" s="112">
        <v>39933</v>
      </c>
      <c r="F21" s="113">
        <v>60.677384063696593</v>
      </c>
      <c r="G21" s="112">
        <v>25879</v>
      </c>
      <c r="H21" s="114">
        <v>39.322615936303407</v>
      </c>
      <c r="J21" s="42">
        <v>19736</v>
      </c>
      <c r="K21" s="113">
        <v>29.98845195405093</v>
      </c>
      <c r="L21" s="112">
        <v>7800</v>
      </c>
      <c r="M21" s="113">
        <v>39.521686258613713</v>
      </c>
      <c r="N21" s="112">
        <v>11936</v>
      </c>
      <c r="O21" s="114">
        <v>60.478313741386302</v>
      </c>
      <c r="Q21" s="42">
        <v>15045</v>
      </c>
      <c r="R21" s="113">
        <v>22.86057253996232</v>
      </c>
      <c r="S21" s="112">
        <v>9780</v>
      </c>
      <c r="T21" s="113">
        <v>65.004985044865407</v>
      </c>
      <c r="U21" s="112">
        <v>5265</v>
      </c>
      <c r="V21" s="114">
        <v>34.995014955134593</v>
      </c>
      <c r="X21" s="42">
        <v>31031</v>
      </c>
      <c r="Y21" s="113">
        <v>47.15097550598675</v>
      </c>
      <c r="Z21" s="112">
        <v>22353</v>
      </c>
      <c r="AA21" s="113">
        <v>72.034417195707519</v>
      </c>
      <c r="AB21" s="112">
        <v>8678</v>
      </c>
      <c r="AC21" s="114">
        <v>27.965582804292481</v>
      </c>
    </row>
    <row r="22" spans="2:29">
      <c r="B22" s="111" t="s">
        <v>98</v>
      </c>
      <c r="D22" s="42">
        <v>12547</v>
      </c>
      <c r="E22" s="112">
        <v>7913</v>
      </c>
      <c r="F22" s="113">
        <v>63.066868574161148</v>
      </c>
      <c r="G22" s="112">
        <v>4634</v>
      </c>
      <c r="H22" s="114">
        <v>36.933131425838837</v>
      </c>
      <c r="J22" s="42">
        <v>3504</v>
      </c>
      <c r="K22" s="113">
        <v>27.926994500677459</v>
      </c>
      <c r="L22" s="112">
        <v>1485</v>
      </c>
      <c r="M22" s="113">
        <v>42.380136986301373</v>
      </c>
      <c r="N22" s="112">
        <v>2019</v>
      </c>
      <c r="O22" s="114">
        <v>57.619863013698627</v>
      </c>
      <c r="Q22" s="42">
        <v>2685</v>
      </c>
      <c r="R22" s="113">
        <v>21.39953773810473</v>
      </c>
      <c r="S22" s="112">
        <v>1744</v>
      </c>
      <c r="T22" s="113">
        <v>64.953445065176908</v>
      </c>
      <c r="U22" s="112">
        <v>941</v>
      </c>
      <c r="V22" s="114">
        <v>35.046554934823092</v>
      </c>
      <c r="X22" s="42">
        <v>6358</v>
      </c>
      <c r="Y22" s="113">
        <v>50.673467761217807</v>
      </c>
      <c r="Z22" s="112">
        <v>4684</v>
      </c>
      <c r="AA22" s="113">
        <v>73.670965712488197</v>
      </c>
      <c r="AB22" s="112">
        <v>1674</v>
      </c>
      <c r="AC22" s="114">
        <v>26.329034287511799</v>
      </c>
    </row>
    <row r="23" spans="2:29">
      <c r="B23" s="111" t="s">
        <v>99</v>
      </c>
      <c r="D23" s="42">
        <v>37978</v>
      </c>
      <c r="E23" s="112">
        <v>22237</v>
      </c>
      <c r="F23" s="113">
        <v>58.552319764073943</v>
      </c>
      <c r="G23" s="112">
        <v>15741</v>
      </c>
      <c r="H23" s="114">
        <v>41.447680235926057</v>
      </c>
      <c r="J23" s="42">
        <v>11935</v>
      </c>
      <c r="K23" s="113">
        <v>31.426088788245831</v>
      </c>
      <c r="L23" s="112">
        <v>4496</v>
      </c>
      <c r="M23" s="113">
        <v>37.670716380393799</v>
      </c>
      <c r="N23" s="112">
        <v>7439</v>
      </c>
      <c r="O23" s="114">
        <v>62.329283619606201</v>
      </c>
      <c r="Q23" s="42">
        <v>7259</v>
      </c>
      <c r="R23" s="113">
        <v>19.113697403760071</v>
      </c>
      <c r="S23" s="112">
        <v>4282</v>
      </c>
      <c r="T23" s="113">
        <v>58.988841438214642</v>
      </c>
      <c r="U23" s="112">
        <v>2977</v>
      </c>
      <c r="V23" s="114">
        <v>41.011158561785372</v>
      </c>
      <c r="X23" s="42">
        <v>18784</v>
      </c>
      <c r="Y23" s="113">
        <v>49.460213807994101</v>
      </c>
      <c r="Z23" s="112">
        <v>13459</v>
      </c>
      <c r="AA23" s="113">
        <v>71.651405451448042</v>
      </c>
      <c r="AB23" s="112">
        <v>5325</v>
      </c>
      <c r="AC23" s="114">
        <v>28.348594548551961</v>
      </c>
    </row>
    <row r="24" spans="2:29">
      <c r="B24" s="111" t="s">
        <v>100</v>
      </c>
      <c r="D24" s="42">
        <v>67631</v>
      </c>
      <c r="E24" s="112">
        <v>43771</v>
      </c>
      <c r="F24" s="113">
        <v>64.720320563055395</v>
      </c>
      <c r="G24" s="112">
        <v>23860</v>
      </c>
      <c r="H24" s="114">
        <v>35.279679436944598</v>
      </c>
      <c r="J24" s="42">
        <v>16602</v>
      </c>
      <c r="K24" s="113">
        <v>24.54791441794443</v>
      </c>
      <c r="L24" s="112">
        <v>7524</v>
      </c>
      <c r="M24" s="113">
        <v>45.319840983014089</v>
      </c>
      <c r="N24" s="112">
        <v>9078</v>
      </c>
      <c r="O24" s="114">
        <v>54.680159016985911</v>
      </c>
      <c r="Q24" s="42">
        <v>14900</v>
      </c>
      <c r="R24" s="113">
        <v>22.031316999600779</v>
      </c>
      <c r="S24" s="112">
        <v>10021</v>
      </c>
      <c r="T24" s="113">
        <v>67.255033557046985</v>
      </c>
      <c r="U24" s="112">
        <v>4879</v>
      </c>
      <c r="V24" s="114">
        <v>32.744966442953022</v>
      </c>
      <c r="X24" s="42">
        <v>36129</v>
      </c>
      <c r="Y24" s="113">
        <v>53.420768582454791</v>
      </c>
      <c r="Z24" s="112">
        <v>26226</v>
      </c>
      <c r="AA24" s="113">
        <v>72.589886240969861</v>
      </c>
      <c r="AB24" s="112">
        <v>9903</v>
      </c>
      <c r="AC24" s="114">
        <v>27.410113759030139</v>
      </c>
    </row>
    <row r="25" spans="2:29">
      <c r="B25" s="111" t="s">
        <v>101</v>
      </c>
      <c r="D25" s="42">
        <v>18671</v>
      </c>
      <c r="E25" s="112">
        <v>11470</v>
      </c>
      <c r="F25" s="113">
        <v>61.432167532537093</v>
      </c>
      <c r="G25" s="112">
        <v>7201</v>
      </c>
      <c r="H25" s="114">
        <v>38.567832467462907</v>
      </c>
      <c r="J25" s="42">
        <v>5131</v>
      </c>
      <c r="K25" s="113">
        <v>27.481120454180282</v>
      </c>
      <c r="L25" s="112">
        <v>1977</v>
      </c>
      <c r="M25" s="113">
        <v>38.530500877022021</v>
      </c>
      <c r="N25" s="112">
        <v>3154</v>
      </c>
      <c r="O25" s="114">
        <v>61.469499122977979</v>
      </c>
      <c r="Q25" s="42">
        <v>4600</v>
      </c>
      <c r="R25" s="113">
        <v>24.637137807294739</v>
      </c>
      <c r="S25" s="112">
        <v>3123</v>
      </c>
      <c r="T25" s="113">
        <v>67.891304347826093</v>
      </c>
      <c r="U25" s="112">
        <v>1477</v>
      </c>
      <c r="V25" s="114">
        <v>32.108695652173907</v>
      </c>
      <c r="X25" s="42">
        <v>8940</v>
      </c>
      <c r="Y25" s="113">
        <v>47.881741738524987</v>
      </c>
      <c r="Z25" s="112">
        <v>6370</v>
      </c>
      <c r="AA25" s="113">
        <v>71.25279642058166</v>
      </c>
      <c r="AB25" s="112">
        <v>2570</v>
      </c>
      <c r="AC25" s="114">
        <v>28.74720357941835</v>
      </c>
    </row>
    <row r="26" spans="2:29">
      <c r="B26" s="111" t="s">
        <v>102</v>
      </c>
      <c r="D26" s="42">
        <v>7543</v>
      </c>
      <c r="E26" s="112">
        <v>4610</v>
      </c>
      <c r="F26" s="113">
        <v>61.116266737372392</v>
      </c>
      <c r="G26" s="112">
        <v>2933</v>
      </c>
      <c r="H26" s="114">
        <v>38.883733262627601</v>
      </c>
      <c r="J26" s="42">
        <v>1740</v>
      </c>
      <c r="K26" s="113">
        <v>23.06774492907331</v>
      </c>
      <c r="L26" s="112">
        <v>725</v>
      </c>
      <c r="M26" s="113">
        <v>41.666666666666671</v>
      </c>
      <c r="N26" s="112">
        <v>1015</v>
      </c>
      <c r="O26" s="114">
        <v>58.333333333333343</v>
      </c>
      <c r="Q26" s="42">
        <v>1473</v>
      </c>
      <c r="R26" s="113">
        <v>19.528039241681029</v>
      </c>
      <c r="S26" s="112">
        <v>837</v>
      </c>
      <c r="T26" s="113">
        <v>56.82281059063137</v>
      </c>
      <c r="U26" s="112">
        <v>636</v>
      </c>
      <c r="V26" s="114">
        <v>43.177189409368637</v>
      </c>
      <c r="X26" s="42">
        <v>4330</v>
      </c>
      <c r="Y26" s="113">
        <v>57.404215829245651</v>
      </c>
      <c r="Z26" s="112">
        <v>3048</v>
      </c>
      <c r="AA26" s="113">
        <v>70.392609699769054</v>
      </c>
      <c r="AB26" s="112">
        <v>1282</v>
      </c>
      <c r="AC26" s="114">
        <v>29.60739030023095</v>
      </c>
    </row>
    <row r="27" spans="2:29">
      <c r="B27" s="111" t="s">
        <v>103</v>
      </c>
      <c r="D27" s="42">
        <v>33568</v>
      </c>
      <c r="E27" s="112">
        <v>19797</v>
      </c>
      <c r="F27" s="113">
        <v>58.975810295519537</v>
      </c>
      <c r="G27" s="112">
        <v>13771</v>
      </c>
      <c r="H27" s="114">
        <v>41.024189704480463</v>
      </c>
      <c r="J27" s="42">
        <v>9279</v>
      </c>
      <c r="K27" s="113">
        <v>27.642397521448999</v>
      </c>
      <c r="L27" s="112">
        <v>3575</v>
      </c>
      <c r="M27" s="113">
        <v>38.527858605453183</v>
      </c>
      <c r="N27" s="112">
        <v>5704</v>
      </c>
      <c r="O27" s="114">
        <v>61.472141394546831</v>
      </c>
      <c r="Q27" s="42">
        <v>6768</v>
      </c>
      <c r="R27" s="113">
        <v>20.162059103908479</v>
      </c>
      <c r="S27" s="112">
        <v>3780</v>
      </c>
      <c r="T27" s="113">
        <v>55.851063829787229</v>
      </c>
      <c r="U27" s="112">
        <v>2988</v>
      </c>
      <c r="V27" s="114">
        <v>44.148936170212757</v>
      </c>
      <c r="X27" s="42">
        <v>17521</v>
      </c>
      <c r="Y27" s="113">
        <v>52.195543374642519</v>
      </c>
      <c r="Z27" s="112">
        <v>12442</v>
      </c>
      <c r="AA27" s="113">
        <v>71.011928542891383</v>
      </c>
      <c r="AB27" s="112">
        <v>5079</v>
      </c>
      <c r="AC27" s="114">
        <v>28.98807145710861</v>
      </c>
    </row>
    <row r="28" spans="2:29">
      <c r="B28" s="111" t="s">
        <v>104</v>
      </c>
      <c r="D28" s="42">
        <v>3390</v>
      </c>
      <c r="E28" s="112">
        <v>2292</v>
      </c>
      <c r="F28" s="113">
        <v>67.610619469026545</v>
      </c>
      <c r="G28" s="112">
        <v>1098</v>
      </c>
      <c r="H28" s="114">
        <v>32.389380530973447</v>
      </c>
      <c r="J28" s="42">
        <v>411</v>
      </c>
      <c r="K28" s="113">
        <v>12.123893805309731</v>
      </c>
      <c r="L28" s="112">
        <v>189</v>
      </c>
      <c r="M28" s="113">
        <v>45.985401459854018</v>
      </c>
      <c r="N28" s="112">
        <v>222</v>
      </c>
      <c r="O28" s="114">
        <v>54.014598540145982</v>
      </c>
      <c r="Q28" s="42">
        <v>703</v>
      </c>
      <c r="R28" s="113">
        <v>20.737463126843661</v>
      </c>
      <c r="S28" s="112">
        <v>449</v>
      </c>
      <c r="T28" s="113">
        <v>63.869132290184929</v>
      </c>
      <c r="U28" s="112">
        <v>254</v>
      </c>
      <c r="V28" s="114">
        <v>36.130867709815078</v>
      </c>
      <c r="X28" s="42">
        <v>2276</v>
      </c>
      <c r="Y28" s="113">
        <v>67.138643067846601</v>
      </c>
      <c r="Z28" s="112">
        <v>1654</v>
      </c>
      <c r="AA28" s="113">
        <v>72.671353251318109</v>
      </c>
      <c r="AB28" s="112">
        <v>622</v>
      </c>
      <c r="AC28" s="114">
        <v>27.328646748681901</v>
      </c>
    </row>
    <row r="29" spans="2:29">
      <c r="B29" s="111" t="s">
        <v>105</v>
      </c>
      <c r="D29" s="42">
        <v>660</v>
      </c>
      <c r="E29" s="112">
        <v>321</v>
      </c>
      <c r="F29" s="113">
        <v>48.63636363636364</v>
      </c>
      <c r="G29" s="112">
        <v>339</v>
      </c>
      <c r="H29" s="114">
        <v>51.363636363636367</v>
      </c>
      <c r="J29" s="42">
        <v>394</v>
      </c>
      <c r="K29" s="113">
        <v>59.696969696969703</v>
      </c>
      <c r="L29" s="112">
        <v>135</v>
      </c>
      <c r="M29" s="113">
        <v>34.263959390862937</v>
      </c>
      <c r="N29" s="112">
        <v>259</v>
      </c>
      <c r="O29" s="114">
        <v>65.736040609137063</v>
      </c>
      <c r="Q29" s="42">
        <v>106</v>
      </c>
      <c r="R29" s="113">
        <v>16.060606060606059</v>
      </c>
      <c r="S29" s="112">
        <v>73</v>
      </c>
      <c r="T29" s="113">
        <v>68.867924528301884</v>
      </c>
      <c r="U29" s="112">
        <v>33</v>
      </c>
      <c r="V29" s="114">
        <v>31.132075471698109</v>
      </c>
      <c r="X29" s="42">
        <v>160</v>
      </c>
      <c r="Y29" s="113">
        <v>24.242424242424239</v>
      </c>
      <c r="Z29" s="112">
        <v>113</v>
      </c>
      <c r="AA29" s="113">
        <v>70.625</v>
      </c>
      <c r="AB29" s="112">
        <v>47</v>
      </c>
      <c r="AC29" s="114">
        <v>29.375</v>
      </c>
    </row>
    <row r="30" spans="2:29">
      <c r="B30" s="115" t="s">
        <v>106</v>
      </c>
      <c r="D30" s="44">
        <v>643</v>
      </c>
      <c r="E30" s="116">
        <v>387</v>
      </c>
      <c r="F30" s="117">
        <v>60.186625194401238</v>
      </c>
      <c r="G30" s="116">
        <v>256</v>
      </c>
      <c r="H30" s="118">
        <v>39.813374805598762</v>
      </c>
      <c r="J30" s="44">
        <v>298</v>
      </c>
      <c r="K30" s="117">
        <v>46.345256609642298</v>
      </c>
      <c r="L30" s="116">
        <v>119</v>
      </c>
      <c r="M30" s="117">
        <v>39.932885906040269</v>
      </c>
      <c r="N30" s="116">
        <v>179</v>
      </c>
      <c r="O30" s="118">
        <v>60.067114093959731</v>
      </c>
      <c r="Q30" s="44">
        <v>148</v>
      </c>
      <c r="R30" s="117">
        <v>23.017107309486779</v>
      </c>
      <c r="S30" s="116">
        <v>105</v>
      </c>
      <c r="T30" s="117">
        <v>70.945945945945937</v>
      </c>
      <c r="U30" s="116">
        <v>43</v>
      </c>
      <c r="V30" s="118">
        <v>29.054054054054049</v>
      </c>
      <c r="X30" s="44">
        <v>197</v>
      </c>
      <c r="Y30" s="117">
        <v>30.637636080870919</v>
      </c>
      <c r="Z30" s="116">
        <v>163</v>
      </c>
      <c r="AA30" s="117">
        <v>82.741116751269033</v>
      </c>
      <c r="AB30" s="116">
        <v>34</v>
      </c>
      <c r="AC30" s="118">
        <v>17.25888324873096</v>
      </c>
    </row>
    <row r="31" spans="2:29" ht="8" customHeight="1"/>
    <row r="32" spans="2:29">
      <c r="B32" s="119" t="s">
        <v>49</v>
      </c>
      <c r="D32" s="120">
        <v>649921</v>
      </c>
      <c r="E32" s="121">
        <v>405506</v>
      </c>
      <c r="F32" s="122">
        <v>62.393121625551423</v>
      </c>
      <c r="G32" s="121">
        <v>244415</v>
      </c>
      <c r="H32" s="123">
        <v>37.606878374448591</v>
      </c>
      <c r="J32" s="120">
        <v>167752</v>
      </c>
      <c r="K32" s="122">
        <v>25.811137045887119</v>
      </c>
      <c r="L32" s="121">
        <v>71145</v>
      </c>
      <c r="M32" s="122">
        <v>42.41082073537126</v>
      </c>
      <c r="N32" s="121">
        <v>96607</v>
      </c>
      <c r="O32" s="123">
        <v>57.58917926462874</v>
      </c>
      <c r="Q32" s="120">
        <v>149758</v>
      </c>
      <c r="R32" s="122">
        <v>23.04249285682414</v>
      </c>
      <c r="S32" s="121">
        <v>97099</v>
      </c>
      <c r="T32" s="122">
        <v>64.837270796885633</v>
      </c>
      <c r="U32" s="121">
        <v>52659</v>
      </c>
      <c r="V32" s="123">
        <v>35.16272920311436</v>
      </c>
      <c r="X32" s="120">
        <v>332411</v>
      </c>
      <c r="Y32" s="122">
        <v>51.146370097288752</v>
      </c>
      <c r="Z32" s="121">
        <v>237262</v>
      </c>
      <c r="AA32" s="122">
        <v>71.376097662231402</v>
      </c>
      <c r="AB32" s="121">
        <v>95149</v>
      </c>
      <c r="AC32" s="123">
        <v>28.623902337768602</v>
      </c>
    </row>
  </sheetData>
  <mergeCells count="25">
    <mergeCell ref="D7:H8"/>
    <mergeCell ref="Y9:Y10"/>
    <mergeCell ref="J9:J10"/>
    <mergeCell ref="J7:O7"/>
    <mergeCell ref="N9:O9"/>
    <mergeCell ref="R9:R10"/>
    <mergeCell ref="K9:K10"/>
    <mergeCell ref="X8:AC8"/>
    <mergeCell ref="U9:V9"/>
    <mergeCell ref="A4:AC4"/>
    <mergeCell ref="B7:B10"/>
    <mergeCell ref="G9:H9"/>
    <mergeCell ref="Q8:V8"/>
    <mergeCell ref="Z9:AA9"/>
    <mergeCell ref="X7:AC7"/>
    <mergeCell ref="B5:AC5"/>
    <mergeCell ref="Q9:Q10"/>
    <mergeCell ref="E9:F9"/>
    <mergeCell ref="AB9:AC9"/>
    <mergeCell ref="D9:D10"/>
    <mergeCell ref="X9:X10"/>
    <mergeCell ref="J8:O8"/>
    <mergeCell ref="S9:T9"/>
    <mergeCell ref="Q7:V7"/>
    <mergeCell ref="L9:M9"/>
  </mergeCells>
  <printOptions horizontalCentered="1" verticalCentered="1"/>
  <pageMargins left="0.27777777777777779" right="0.27777777777777779" top="0.27777777777777779" bottom="0.27777777777777779" header="0.1388888888888889" footer="0.1388888888888889"/>
  <pageSetup paperSize="9" scale="61"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N34"/>
  <sheetViews>
    <sheetView showGridLines="0" workbookViewId="0"/>
  </sheetViews>
  <sheetFormatPr baseColWidth="10" defaultColWidth="8.7265625" defaultRowHeight="14.5"/>
  <cols>
    <col min="1" max="1" width="0.7265625" customWidth="1"/>
    <col min="2" max="2" width="28.08984375" customWidth="1"/>
    <col min="3" max="3" width="0.36328125" customWidth="1"/>
    <col min="4" max="4" width="15.54296875" customWidth="1"/>
    <col min="5" max="5" width="8.08984375" customWidth="1"/>
    <col min="6" max="6" width="0.36328125" customWidth="1"/>
    <col min="7" max="7" width="15.54296875" customWidth="1"/>
    <col min="8" max="8" width="8.08984375" customWidth="1"/>
    <col min="9" max="9" width="0.36328125" customWidth="1"/>
    <col min="10" max="10" width="15.54296875" customWidth="1"/>
    <col min="11" max="11" width="8.08984375" customWidth="1"/>
    <col min="12" max="12" width="0.36328125" customWidth="1"/>
    <col min="13" max="13" width="15.54296875" customWidth="1"/>
    <col min="14" max="14" width="8.08984375" customWidth="1"/>
  </cols>
  <sheetData>
    <row r="1" spans="1:14" ht="14.5" customHeight="1"/>
    <row r="2" spans="1:14" ht="52.5" customHeight="1"/>
    <row r="3" spans="1:14" ht="4.5" customHeight="1"/>
    <row r="4" spans="1:14" ht="17" customHeight="1">
      <c r="A4" s="201" t="s">
        <v>234</v>
      </c>
      <c r="B4" s="202"/>
      <c r="C4" s="202"/>
      <c r="D4" s="202"/>
      <c r="E4" s="202"/>
      <c r="F4" s="202"/>
      <c r="G4" s="202"/>
      <c r="H4" s="202"/>
      <c r="I4" s="202"/>
      <c r="J4" s="202"/>
      <c r="K4" s="202"/>
      <c r="L4" s="202"/>
      <c r="M4" s="202"/>
      <c r="N4" s="202"/>
    </row>
    <row r="5" spans="1:14" ht="17" customHeight="1">
      <c r="B5" s="203" t="s">
        <v>113</v>
      </c>
      <c r="C5" s="202"/>
      <c r="D5" s="202"/>
      <c r="E5" s="202"/>
      <c r="F5" s="202"/>
      <c r="G5" s="202"/>
      <c r="H5" s="202"/>
      <c r="I5" s="202"/>
      <c r="J5" s="202"/>
      <c r="K5" s="202"/>
      <c r="L5" s="202"/>
      <c r="M5" s="202"/>
      <c r="N5" s="202"/>
    </row>
    <row r="6" spans="1:14" ht="6" customHeight="1"/>
    <row r="7" spans="1:14" ht="13" customHeight="1">
      <c r="B7" s="241" t="s">
        <v>114</v>
      </c>
      <c r="D7" s="252" t="s">
        <v>204</v>
      </c>
      <c r="E7" s="216"/>
      <c r="G7" s="239"/>
      <c r="H7" s="216"/>
      <c r="J7" s="239"/>
      <c r="K7" s="216"/>
      <c r="M7" s="239"/>
      <c r="N7" s="216"/>
    </row>
    <row r="8" spans="1:14" ht="34" customHeight="1">
      <c r="B8" s="223"/>
      <c r="D8" s="226"/>
      <c r="E8" s="213"/>
      <c r="G8" s="237" t="s">
        <v>224</v>
      </c>
      <c r="H8" s="211"/>
      <c r="J8" s="237" t="s">
        <v>225</v>
      </c>
      <c r="K8" s="211"/>
      <c r="M8" s="237" t="s">
        <v>226</v>
      </c>
      <c r="N8" s="211"/>
    </row>
    <row r="9" spans="1:14" ht="6" customHeight="1">
      <c r="B9" s="223"/>
      <c r="D9" s="240" t="s">
        <v>119</v>
      </c>
      <c r="E9" s="238" t="s">
        <v>123</v>
      </c>
      <c r="G9" s="236" t="s">
        <v>119</v>
      </c>
      <c r="H9" s="234" t="s">
        <v>123</v>
      </c>
      <c r="J9" s="236" t="s">
        <v>119</v>
      </c>
      <c r="K9" s="234" t="s">
        <v>123</v>
      </c>
      <c r="M9" s="236" t="s">
        <v>119</v>
      </c>
      <c r="N9" s="234" t="s">
        <v>123</v>
      </c>
    </row>
    <row r="10" spans="1:14" ht="27.5" customHeight="1">
      <c r="B10" s="231"/>
      <c r="D10" s="218"/>
      <c r="E10" s="235"/>
      <c r="G10" s="218"/>
      <c r="H10" s="235"/>
      <c r="J10" s="218"/>
      <c r="K10" s="235"/>
      <c r="M10" s="218"/>
      <c r="N10" s="235"/>
    </row>
    <row r="11" spans="1:14" ht="4.5" customHeight="1"/>
    <row r="12" spans="1:14">
      <c r="B12" s="107" t="s">
        <v>88</v>
      </c>
      <c r="D12" s="40">
        <v>359838</v>
      </c>
      <c r="E12" s="110">
        <v>4.1471695560288779</v>
      </c>
      <c r="G12" s="40">
        <v>101548</v>
      </c>
      <c r="H12" s="110">
        <v>1.447145582720214</v>
      </c>
      <c r="J12" s="40">
        <v>78884</v>
      </c>
      <c r="K12" s="110">
        <v>6.5213868818306571</v>
      </c>
      <c r="M12" s="40">
        <v>179406</v>
      </c>
      <c r="N12" s="110">
        <v>39.870746651435987</v>
      </c>
    </row>
    <row r="13" spans="1:14">
      <c r="B13" s="111" t="s">
        <v>89</v>
      </c>
      <c r="D13" s="42">
        <v>51969</v>
      </c>
      <c r="E13" s="114">
        <v>3.8083101461871101</v>
      </c>
      <c r="G13" s="42">
        <v>9991</v>
      </c>
      <c r="H13" s="114">
        <v>0.94594006048108403</v>
      </c>
      <c r="J13" s="42">
        <v>9875</v>
      </c>
      <c r="K13" s="114">
        <v>4.7074919436340412</v>
      </c>
      <c r="M13" s="42">
        <v>32103</v>
      </c>
      <c r="N13" s="114">
        <v>32.541991464860978</v>
      </c>
    </row>
    <row r="14" spans="1:14">
      <c r="B14" s="111" t="s">
        <v>90</v>
      </c>
      <c r="D14" s="42">
        <v>36915</v>
      </c>
      <c r="E14" s="114">
        <v>3.6364872213159321</v>
      </c>
      <c r="G14" s="42">
        <v>8320</v>
      </c>
      <c r="H14" s="114">
        <v>1.14407507992712</v>
      </c>
      <c r="J14" s="42">
        <v>7841</v>
      </c>
      <c r="K14" s="114">
        <v>3.892764056100285</v>
      </c>
      <c r="M14" s="42">
        <v>20754</v>
      </c>
      <c r="N14" s="114">
        <v>23.999167418302921</v>
      </c>
    </row>
    <row r="15" spans="1:14">
      <c r="B15" s="111" t="s">
        <v>91</v>
      </c>
      <c r="D15" s="42">
        <v>35529</v>
      </c>
      <c r="E15" s="114">
        <v>2.8426747658107732</v>
      </c>
      <c r="G15" s="42">
        <v>9939</v>
      </c>
      <c r="H15" s="114">
        <v>0.95627350634581132</v>
      </c>
      <c r="J15" s="42">
        <v>7648</v>
      </c>
      <c r="K15" s="114">
        <v>4.9610793980280228</v>
      </c>
      <c r="M15" s="42">
        <v>17942</v>
      </c>
      <c r="N15" s="114">
        <v>31.847631219269751</v>
      </c>
    </row>
    <row r="16" spans="1:14">
      <c r="B16" s="111" t="s">
        <v>92</v>
      </c>
      <c r="D16" s="42">
        <v>78408</v>
      </c>
      <c r="E16" s="114">
        <v>3.4711222356704639</v>
      </c>
      <c r="G16" s="42">
        <v>27030</v>
      </c>
      <c r="H16" s="114">
        <v>1.4626362191584239</v>
      </c>
      <c r="J16" s="42">
        <v>18311</v>
      </c>
      <c r="K16" s="114">
        <v>5.9932706218128731</v>
      </c>
      <c r="M16" s="42">
        <v>33067</v>
      </c>
      <c r="N16" s="114">
        <v>31.40057166190282</v>
      </c>
    </row>
    <row r="17" spans="2:14">
      <c r="B17" s="111" t="s">
        <v>93</v>
      </c>
      <c r="D17" s="42">
        <v>19672</v>
      </c>
      <c r="E17" s="114">
        <v>3.313887770521021</v>
      </c>
      <c r="G17" s="42">
        <v>5043</v>
      </c>
      <c r="H17" s="114">
        <v>1.1254711780735089</v>
      </c>
      <c r="J17" s="42">
        <v>4157</v>
      </c>
      <c r="K17" s="114">
        <v>4.0210872509189404</v>
      </c>
      <c r="M17" s="42">
        <v>10472</v>
      </c>
      <c r="N17" s="114">
        <v>24.83635328716441</v>
      </c>
    </row>
    <row r="18" spans="2:14">
      <c r="B18" s="111" t="s">
        <v>94</v>
      </c>
      <c r="D18" s="42">
        <v>129156</v>
      </c>
      <c r="E18" s="114">
        <v>5.378763554041881</v>
      </c>
      <c r="G18" s="42">
        <v>27063</v>
      </c>
      <c r="H18" s="114">
        <v>1.549314964975395</v>
      </c>
      <c r="J18" s="42">
        <v>22701</v>
      </c>
      <c r="K18" s="114">
        <v>5.2678967166437314</v>
      </c>
      <c r="M18" s="42">
        <v>79392</v>
      </c>
      <c r="N18" s="114">
        <v>35.519287037285586</v>
      </c>
    </row>
    <row r="19" spans="2:14">
      <c r="B19" s="111" t="s">
        <v>95</v>
      </c>
      <c r="D19" s="42">
        <v>82708</v>
      </c>
      <c r="E19" s="114">
        <v>3.8896188730319818</v>
      </c>
      <c r="G19" s="42">
        <v>18941</v>
      </c>
      <c r="H19" s="114">
        <v>1.1145226282045251</v>
      </c>
      <c r="J19" s="42">
        <v>15241</v>
      </c>
      <c r="K19" s="114">
        <v>5.2124159535974943</v>
      </c>
      <c r="M19" s="42">
        <v>48526</v>
      </c>
      <c r="N19" s="114">
        <v>36.0766645850061</v>
      </c>
    </row>
    <row r="20" spans="2:14">
      <c r="B20" s="111" t="s">
        <v>96</v>
      </c>
      <c r="D20" s="42">
        <v>266865</v>
      </c>
      <c r="E20" s="114">
        <v>3.2848456560127208</v>
      </c>
      <c r="G20" s="42">
        <v>70399</v>
      </c>
      <c r="H20" s="114">
        <v>1.0793851526316749</v>
      </c>
      <c r="J20" s="42">
        <v>53219</v>
      </c>
      <c r="K20" s="114">
        <v>4.7386271257220054</v>
      </c>
      <c r="M20" s="42">
        <v>143247</v>
      </c>
      <c r="N20" s="114">
        <v>29.911797501764472</v>
      </c>
    </row>
    <row r="21" spans="2:14">
      <c r="B21" s="111" t="s">
        <v>97</v>
      </c>
      <c r="D21" s="42">
        <v>185958</v>
      </c>
      <c r="E21" s="114">
        <v>3.4276822418123492</v>
      </c>
      <c r="G21" s="42">
        <v>47512</v>
      </c>
      <c r="H21" s="114">
        <v>1.1001035920077169</v>
      </c>
      <c r="J21" s="42">
        <v>38403</v>
      </c>
      <c r="K21" s="114">
        <v>4.8306389530407996</v>
      </c>
      <c r="M21" s="42">
        <v>100043</v>
      </c>
      <c r="N21" s="114">
        <v>32.134276390173703</v>
      </c>
    </row>
    <row r="22" spans="2:14">
      <c r="B22" s="111" t="s">
        <v>98</v>
      </c>
      <c r="D22" s="42">
        <v>37477</v>
      </c>
      <c r="E22" s="114">
        <v>3.557903630814216</v>
      </c>
      <c r="G22" s="42">
        <v>9615</v>
      </c>
      <c r="H22" s="114">
        <v>1.1845348898807579</v>
      </c>
      <c r="J22" s="42">
        <v>6894</v>
      </c>
      <c r="K22" s="114">
        <v>4.1637223460346799</v>
      </c>
      <c r="M22" s="42">
        <v>20968</v>
      </c>
      <c r="N22" s="114">
        <v>27.567347260751241</v>
      </c>
    </row>
    <row r="23" spans="2:14">
      <c r="B23" s="111" t="s">
        <v>99</v>
      </c>
      <c r="D23" s="42">
        <v>98578</v>
      </c>
      <c r="E23" s="114">
        <v>3.6312119646036209</v>
      </c>
      <c r="G23" s="42">
        <v>25850</v>
      </c>
      <c r="H23" s="114">
        <v>1.3023247378221301</v>
      </c>
      <c r="J23" s="42">
        <v>17527</v>
      </c>
      <c r="K23" s="114">
        <v>3.61849236022652</v>
      </c>
      <c r="M23" s="42">
        <v>55201</v>
      </c>
      <c r="N23" s="114">
        <v>22.489163027182059</v>
      </c>
    </row>
    <row r="24" spans="2:14">
      <c r="B24" s="111" t="s">
        <v>100</v>
      </c>
      <c r="D24" s="42">
        <v>226581</v>
      </c>
      <c r="E24" s="114">
        <v>3.1850524453161042</v>
      </c>
      <c r="G24" s="42">
        <v>57763</v>
      </c>
      <c r="H24" s="114">
        <v>1.0008771081698591</v>
      </c>
      <c r="J24" s="42">
        <v>41444</v>
      </c>
      <c r="K24" s="114">
        <v>4.4391745046310129</v>
      </c>
      <c r="M24" s="42">
        <v>127374</v>
      </c>
      <c r="N24" s="114">
        <v>31.138904439788679</v>
      </c>
    </row>
    <row r="25" spans="2:14">
      <c r="B25" s="111" t="s">
        <v>101</v>
      </c>
      <c r="D25" s="42">
        <v>52506</v>
      </c>
      <c r="E25" s="114">
        <v>3.3085295487240298</v>
      </c>
      <c r="G25" s="42">
        <v>18709</v>
      </c>
      <c r="H25" s="114">
        <v>1.420949299550756</v>
      </c>
      <c r="J25" s="42">
        <v>10208</v>
      </c>
      <c r="K25" s="114">
        <v>5.207419348256372</v>
      </c>
      <c r="M25" s="42">
        <v>23589</v>
      </c>
      <c r="N25" s="114">
        <v>31.74575404408796</v>
      </c>
    </row>
    <row r="26" spans="2:14">
      <c r="B26" s="111" t="s">
        <v>102</v>
      </c>
      <c r="D26" s="42">
        <v>17081</v>
      </c>
      <c r="E26" s="114">
        <v>2.4977553688360379</v>
      </c>
      <c r="G26" s="42">
        <v>3557</v>
      </c>
      <c r="H26" s="114">
        <v>0.65831359194551375</v>
      </c>
      <c r="J26" s="42">
        <v>2814</v>
      </c>
      <c r="K26" s="114">
        <v>2.822608957319825</v>
      </c>
      <c r="M26" s="42">
        <v>10710</v>
      </c>
      <c r="N26" s="114">
        <v>24.430301786080889</v>
      </c>
    </row>
    <row r="27" spans="2:14">
      <c r="B27" s="111" t="s">
        <v>103</v>
      </c>
      <c r="D27" s="42">
        <v>75089</v>
      </c>
      <c r="E27" s="114">
        <v>3.3486848354600518</v>
      </c>
      <c r="G27" s="42">
        <v>18525</v>
      </c>
      <c r="H27" s="114">
        <v>1.0896264037211401</v>
      </c>
      <c r="J27" s="42">
        <v>13674</v>
      </c>
      <c r="K27" s="114">
        <v>3.645748626245445</v>
      </c>
      <c r="M27" s="42">
        <v>42890</v>
      </c>
      <c r="N27" s="114">
        <v>25.659280176127119</v>
      </c>
    </row>
    <row r="28" spans="2:14">
      <c r="B28" s="111" t="s">
        <v>104</v>
      </c>
      <c r="D28" s="42">
        <v>9749</v>
      </c>
      <c r="E28" s="114">
        <v>2.9831427496075622</v>
      </c>
      <c r="G28" s="42">
        <v>1602</v>
      </c>
      <c r="H28" s="114">
        <v>0.63245163837347018</v>
      </c>
      <c r="J28" s="42">
        <v>1765</v>
      </c>
      <c r="K28" s="114">
        <v>3.490073558490864</v>
      </c>
      <c r="M28" s="42">
        <v>6382</v>
      </c>
      <c r="N28" s="114">
        <v>27.831320047097812</v>
      </c>
    </row>
    <row r="29" spans="2:14">
      <c r="B29" s="111" t="s">
        <v>105</v>
      </c>
      <c r="D29" s="42">
        <v>1672</v>
      </c>
      <c r="E29" s="114">
        <v>2.0007897854416221</v>
      </c>
      <c r="G29" s="42">
        <v>913</v>
      </c>
      <c r="H29" s="114">
        <v>1.2657876859515591</v>
      </c>
      <c r="J29" s="42">
        <v>281</v>
      </c>
      <c r="K29" s="114">
        <v>3.1870250652149248</v>
      </c>
      <c r="M29" s="42">
        <v>478</v>
      </c>
      <c r="N29" s="114">
        <v>18.2373140022892</v>
      </c>
    </row>
    <row r="30" spans="2:14">
      <c r="B30" s="115" t="s">
        <v>106</v>
      </c>
      <c r="D30" s="44">
        <v>2435</v>
      </c>
      <c r="E30" s="118">
        <v>2.7966967967197669</v>
      </c>
      <c r="G30" s="44">
        <v>1345</v>
      </c>
      <c r="H30" s="118">
        <v>1.7690850739201349</v>
      </c>
      <c r="J30" s="44">
        <v>404</v>
      </c>
      <c r="K30" s="118">
        <v>4.6916734409476257</v>
      </c>
      <c r="M30" s="44">
        <v>686</v>
      </c>
      <c r="N30" s="118">
        <v>28.25370675453048</v>
      </c>
    </row>
    <row r="31" spans="2:14" ht="8" customHeight="1"/>
    <row r="32" spans="2:14">
      <c r="B32" s="119" t="s">
        <v>49</v>
      </c>
      <c r="D32" s="120">
        <v>1768186</v>
      </c>
      <c r="E32" s="123">
        <v>3.599119261145975</v>
      </c>
      <c r="G32" s="120">
        <v>463665</v>
      </c>
      <c r="H32" s="123">
        <v>1.190420807651474</v>
      </c>
      <c r="J32" s="120">
        <v>351291</v>
      </c>
      <c r="K32" s="123">
        <v>4.9147954382590457</v>
      </c>
      <c r="M32" s="120">
        <v>953230</v>
      </c>
      <c r="N32" s="123">
        <v>31.449325520298071</v>
      </c>
    </row>
    <row r="34" spans="2:14">
      <c r="B34" s="221" t="s">
        <v>125</v>
      </c>
      <c r="C34" s="202"/>
      <c r="D34" s="202"/>
      <c r="E34" s="202"/>
      <c r="F34" s="202"/>
      <c r="G34" s="202"/>
      <c r="H34" s="202"/>
      <c r="I34" s="202"/>
      <c r="J34" s="202"/>
      <c r="K34" s="202"/>
      <c r="L34" s="202"/>
      <c r="M34" s="202"/>
      <c r="N34" s="202"/>
    </row>
  </sheetData>
  <mergeCells count="19">
    <mergeCell ref="A4:N4"/>
    <mergeCell ref="M9:M10"/>
    <mergeCell ref="B7:B10"/>
    <mergeCell ref="J8:K8"/>
    <mergeCell ref="B5:N5"/>
    <mergeCell ref="B34:N34"/>
    <mergeCell ref="H9:H10"/>
    <mergeCell ref="D7:E8"/>
    <mergeCell ref="J9:J10"/>
    <mergeCell ref="G8:H8"/>
    <mergeCell ref="E9:E10"/>
    <mergeCell ref="G7:H7"/>
    <mergeCell ref="M7:N7"/>
    <mergeCell ref="D9:D10"/>
    <mergeCell ref="N9:N10"/>
    <mergeCell ref="J7:K7"/>
    <mergeCell ref="M8:N8"/>
    <mergeCell ref="G9:G10"/>
    <mergeCell ref="K9:K10"/>
  </mergeCells>
  <printOptions horizontalCentered="1" verticalCentered="1"/>
  <pageMargins left="0.27777777777777779" right="0.27777777777777779" top="0.27777777777777779" bottom="0.27777777777777779" header="0.1388888888888889" footer="0.1388888888888889"/>
  <pageSetup paperSize="9"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6:T7"/>
  <sheetViews>
    <sheetView showGridLines="0" workbookViewId="0"/>
  </sheetViews>
  <sheetFormatPr baseColWidth="10" defaultColWidth="8.7265625" defaultRowHeight="14.5"/>
  <sheetData>
    <row r="6" spans="1:20" ht="21">
      <c r="A6" s="201" t="s">
        <v>235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2"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35"/>
  <sheetViews>
    <sheetView showGridLines="0" workbookViewId="0"/>
  </sheetViews>
  <sheetFormatPr baseColWidth="10" defaultColWidth="8.7265625" defaultRowHeight="14.5"/>
  <cols>
    <col min="1" max="1" width="3" customWidth="1"/>
    <col min="2" max="2" width="34" customWidth="1"/>
    <col min="3" max="3" width="0.36328125" customWidth="1"/>
    <col min="4" max="4" width="14" customWidth="1"/>
    <col min="5" max="5" width="0.36328125" customWidth="1"/>
    <col min="6" max="7" width="14" customWidth="1"/>
    <col min="8" max="8" width="0.36328125" customWidth="1"/>
    <col min="9" max="10" width="14" customWidth="1"/>
    <col min="11" max="11" width="9" customWidth="1"/>
    <col min="12" max="12" width="11" customWidth="1"/>
    <col min="13" max="13" width="9" customWidth="1"/>
    <col min="14" max="14" width="11" customWidth="1"/>
    <col min="15" max="15" width="9" customWidth="1"/>
    <col min="16" max="16" width="11" customWidth="1"/>
    <col min="17" max="17" width="9" customWidth="1"/>
    <col min="18" max="18" width="11" customWidth="1"/>
    <col min="19" max="19" width="9" customWidth="1"/>
    <col min="20" max="20" width="11" customWidth="1"/>
    <col min="21" max="21" width="9" customWidth="1"/>
    <col min="22" max="22" width="11" customWidth="1"/>
    <col min="23" max="23" width="9" customWidth="1"/>
    <col min="24" max="24" width="11" customWidth="1"/>
  </cols>
  <sheetData>
    <row r="1" spans="1:24" ht="14.5" customHeight="1"/>
    <row r="2" spans="1:24" ht="14.5" customHeight="1"/>
    <row r="3" spans="1:24" ht="32.5" customHeight="1"/>
    <row r="4" spans="1:24" ht="19.5" customHeight="1">
      <c r="A4" s="201" t="s">
        <v>236</v>
      </c>
      <c r="B4" s="202"/>
      <c r="C4" s="202"/>
      <c r="D4" s="202"/>
      <c r="E4" s="202"/>
      <c r="F4" s="202"/>
      <c r="G4" s="202"/>
      <c r="H4" s="202"/>
      <c r="I4" s="202"/>
      <c r="J4" s="202"/>
      <c r="K4" s="202"/>
      <c r="L4" s="202"/>
      <c r="M4" s="202"/>
      <c r="N4" s="202"/>
      <c r="O4" s="202"/>
      <c r="P4" s="202"/>
      <c r="Q4" s="202"/>
      <c r="R4" s="202"/>
      <c r="S4" s="202"/>
      <c r="T4" s="202"/>
      <c r="U4" s="202"/>
      <c r="V4" s="202"/>
    </row>
    <row r="5" spans="1:24" ht="16" customHeight="1">
      <c r="B5" s="203" t="s">
        <v>113</v>
      </c>
      <c r="C5" s="202"/>
      <c r="D5" s="202"/>
      <c r="E5" s="202"/>
      <c r="F5" s="202"/>
      <c r="G5" s="202"/>
      <c r="H5" s="202"/>
      <c r="I5" s="202"/>
      <c r="J5" s="202"/>
      <c r="K5" s="202"/>
      <c r="L5" s="202"/>
      <c r="M5" s="202"/>
      <c r="N5" s="202"/>
      <c r="O5" s="202"/>
      <c r="P5" s="202"/>
      <c r="Q5" s="202"/>
      <c r="R5" s="202"/>
      <c r="S5" s="202"/>
      <c r="T5" s="202"/>
      <c r="U5" s="202"/>
      <c r="V5" s="202"/>
    </row>
    <row r="6" spans="1:24" ht="6" customHeight="1"/>
    <row r="7" spans="1:24" ht="7.5" customHeight="1">
      <c r="B7" s="241" t="s">
        <v>114</v>
      </c>
      <c r="D7" s="228" t="s">
        <v>204</v>
      </c>
      <c r="E7" s="5"/>
      <c r="F7" s="5"/>
      <c r="G7" s="5"/>
      <c r="H7" s="5"/>
      <c r="I7" s="5"/>
      <c r="J7" s="5"/>
      <c r="K7" s="5"/>
      <c r="L7" s="5"/>
      <c r="M7" s="5"/>
      <c r="N7" s="5"/>
      <c r="O7" s="5"/>
      <c r="P7" s="5"/>
      <c r="Q7" s="5"/>
      <c r="R7" s="5"/>
      <c r="S7" s="5"/>
      <c r="T7" s="5"/>
      <c r="U7" s="5"/>
      <c r="V7" s="5"/>
      <c r="W7" s="5"/>
      <c r="X7" s="6"/>
    </row>
    <row r="8" spans="1:24" ht="15" customHeight="1">
      <c r="B8" s="223"/>
      <c r="D8" s="243"/>
      <c r="E8" s="9"/>
      <c r="F8" s="219" t="s">
        <v>237</v>
      </c>
      <c r="G8" s="206"/>
      <c r="H8" s="9"/>
      <c r="I8" s="219" t="s">
        <v>238</v>
      </c>
      <c r="J8" s="206"/>
      <c r="K8" s="246" t="s">
        <v>149</v>
      </c>
      <c r="L8" s="202"/>
      <c r="M8" s="202"/>
      <c r="N8" s="202"/>
      <c r="O8" s="202"/>
      <c r="P8" s="202"/>
      <c r="Q8" s="202"/>
      <c r="R8" s="202"/>
      <c r="S8" s="202"/>
      <c r="T8" s="202"/>
      <c r="U8" s="202"/>
      <c r="V8" s="202"/>
      <c r="W8" s="202"/>
      <c r="X8" s="213"/>
    </row>
    <row r="9" spans="1:24" ht="25.5" customHeight="1">
      <c r="B9" s="223"/>
      <c r="D9" s="218"/>
      <c r="E9" s="9"/>
      <c r="F9" s="207"/>
      <c r="G9" s="209"/>
      <c r="H9" s="9"/>
      <c r="I9" s="207"/>
      <c r="J9" s="209"/>
      <c r="K9" s="245" t="s">
        <v>150</v>
      </c>
      <c r="L9" s="211"/>
      <c r="M9" s="245" t="s">
        <v>151</v>
      </c>
      <c r="N9" s="211"/>
      <c r="O9" s="245" t="s">
        <v>152</v>
      </c>
      <c r="P9" s="211"/>
      <c r="Q9" s="245" t="s">
        <v>153</v>
      </c>
      <c r="R9" s="211"/>
      <c r="S9" s="245" t="s">
        <v>154</v>
      </c>
      <c r="T9" s="211"/>
      <c r="U9" s="245" t="s">
        <v>62</v>
      </c>
      <c r="V9" s="211"/>
      <c r="W9" s="245" t="s">
        <v>155</v>
      </c>
      <c r="X9" s="211"/>
    </row>
    <row r="10" spans="1:24" ht="39" customHeight="1">
      <c r="B10" s="231"/>
      <c r="D10" s="247" t="s">
        <v>119</v>
      </c>
      <c r="E10" s="10"/>
      <c r="F10" s="242" t="s">
        <v>119</v>
      </c>
      <c r="G10" s="242" t="s">
        <v>239</v>
      </c>
      <c r="H10" s="10"/>
      <c r="I10" s="242" t="s">
        <v>119</v>
      </c>
      <c r="J10" s="242" t="s">
        <v>239</v>
      </c>
      <c r="K10" s="242" t="s">
        <v>119</v>
      </c>
      <c r="L10" s="242" t="s">
        <v>157</v>
      </c>
      <c r="M10" s="242" t="s">
        <v>119</v>
      </c>
      <c r="N10" s="242" t="s">
        <v>157</v>
      </c>
      <c r="O10" s="242" t="s">
        <v>119</v>
      </c>
      <c r="P10" s="242" t="s">
        <v>157</v>
      </c>
      <c r="Q10" s="242" t="s">
        <v>119</v>
      </c>
      <c r="R10" s="242" t="s">
        <v>157</v>
      </c>
      <c r="S10" s="242" t="s">
        <v>119</v>
      </c>
      <c r="T10" s="242" t="s">
        <v>157</v>
      </c>
      <c r="U10" s="242" t="s">
        <v>119</v>
      </c>
      <c r="V10" s="242" t="s">
        <v>157</v>
      </c>
      <c r="W10" s="242" t="s">
        <v>119</v>
      </c>
      <c r="X10" s="248" t="s">
        <v>157</v>
      </c>
    </row>
    <row r="11" spans="1:24" ht="8.5" customHeight="1"/>
    <row r="12" spans="1:24">
      <c r="B12" s="107" t="s">
        <v>88</v>
      </c>
      <c r="D12" s="130">
        <v>359838</v>
      </c>
      <c r="F12" s="40">
        <v>3998</v>
      </c>
      <c r="G12" s="110">
        <v>1.1110555305443011</v>
      </c>
      <c r="I12" s="40">
        <v>2781</v>
      </c>
      <c r="J12" s="110">
        <v>0.77284778150167577</v>
      </c>
      <c r="K12" s="40">
        <v>2670</v>
      </c>
      <c r="L12" s="109">
        <v>96.008629989212508</v>
      </c>
      <c r="M12" s="108">
        <v>18</v>
      </c>
      <c r="N12" s="109">
        <v>0.64724919093851141</v>
      </c>
      <c r="O12" s="108">
        <v>11</v>
      </c>
      <c r="P12" s="109">
        <v>0.39554117224020141</v>
      </c>
      <c r="Q12" s="108">
        <v>69</v>
      </c>
      <c r="R12" s="109">
        <v>2.4811218985976269</v>
      </c>
      <c r="S12" s="108">
        <v>0</v>
      </c>
      <c r="T12" s="109">
        <v>0</v>
      </c>
      <c r="U12" s="108">
        <v>8</v>
      </c>
      <c r="V12" s="109">
        <v>0.28766630708378282</v>
      </c>
      <c r="W12" s="108">
        <v>5</v>
      </c>
      <c r="X12" s="110">
        <v>0.17979144192736429</v>
      </c>
    </row>
    <row r="13" spans="1:24">
      <c r="B13" s="111" t="s">
        <v>89</v>
      </c>
      <c r="D13" s="131">
        <v>51969</v>
      </c>
      <c r="F13" s="42">
        <v>911</v>
      </c>
      <c r="G13" s="114">
        <v>1.7529681156073811</v>
      </c>
      <c r="I13" s="42">
        <v>581</v>
      </c>
      <c r="J13" s="114">
        <v>1.1179741769131599</v>
      </c>
      <c r="K13" s="42">
        <v>566</v>
      </c>
      <c r="L13" s="113">
        <v>97.418244406196209</v>
      </c>
      <c r="M13" s="112">
        <v>10</v>
      </c>
      <c r="N13" s="113">
        <v>1.7211703958691911</v>
      </c>
      <c r="O13" s="112">
        <v>0</v>
      </c>
      <c r="P13" s="113">
        <v>0</v>
      </c>
      <c r="Q13" s="112">
        <v>0</v>
      </c>
      <c r="R13" s="113">
        <v>0</v>
      </c>
      <c r="S13" s="112">
        <v>0</v>
      </c>
      <c r="T13" s="113">
        <v>0</v>
      </c>
      <c r="U13" s="112">
        <v>4</v>
      </c>
      <c r="V13" s="113">
        <v>0.6884681583476765</v>
      </c>
      <c r="W13" s="112">
        <v>1</v>
      </c>
      <c r="X13" s="114">
        <v>0.1721170395869191</v>
      </c>
    </row>
    <row r="14" spans="1:24">
      <c r="B14" s="111" t="s">
        <v>90</v>
      </c>
      <c r="D14" s="131">
        <v>36915</v>
      </c>
      <c r="F14" s="42">
        <v>1279</v>
      </c>
      <c r="G14" s="114">
        <v>3.4647162400108358</v>
      </c>
      <c r="I14" s="42">
        <v>442</v>
      </c>
      <c r="J14" s="114">
        <v>1.1973452526073409</v>
      </c>
      <c r="K14" s="42">
        <v>424</v>
      </c>
      <c r="L14" s="113">
        <v>95.927601809954751</v>
      </c>
      <c r="M14" s="112">
        <v>0</v>
      </c>
      <c r="N14" s="113">
        <v>0</v>
      </c>
      <c r="O14" s="112">
        <v>11</v>
      </c>
      <c r="P14" s="113">
        <v>2.4886877828054299</v>
      </c>
      <c r="Q14" s="112">
        <v>0</v>
      </c>
      <c r="R14" s="113">
        <v>0</v>
      </c>
      <c r="S14" s="112">
        <v>0</v>
      </c>
      <c r="T14" s="113">
        <v>0</v>
      </c>
      <c r="U14" s="112">
        <v>2</v>
      </c>
      <c r="V14" s="113">
        <v>0.45248868778280549</v>
      </c>
      <c r="W14" s="112">
        <v>5</v>
      </c>
      <c r="X14" s="114">
        <v>1.131221719457014</v>
      </c>
    </row>
    <row r="15" spans="1:24">
      <c r="B15" s="111" t="s">
        <v>91</v>
      </c>
      <c r="D15" s="131">
        <v>35529</v>
      </c>
      <c r="F15" s="42">
        <v>557</v>
      </c>
      <c r="G15" s="114">
        <v>1.5677334008837851</v>
      </c>
      <c r="I15" s="42">
        <v>402</v>
      </c>
      <c r="J15" s="114">
        <v>1.1314700667060711</v>
      </c>
      <c r="K15" s="42">
        <v>353</v>
      </c>
      <c r="L15" s="113">
        <v>87.810945273631845</v>
      </c>
      <c r="M15" s="112">
        <v>2</v>
      </c>
      <c r="N15" s="113">
        <v>0.49751243781094528</v>
      </c>
      <c r="O15" s="112">
        <v>34</v>
      </c>
      <c r="P15" s="113">
        <v>8.4577114427860707</v>
      </c>
      <c r="Q15" s="112">
        <v>0</v>
      </c>
      <c r="R15" s="113">
        <v>0</v>
      </c>
      <c r="S15" s="112">
        <v>1</v>
      </c>
      <c r="T15" s="113">
        <v>0.24875621890547259</v>
      </c>
      <c r="U15" s="112">
        <v>12</v>
      </c>
      <c r="V15" s="113">
        <v>2.9850746268656709</v>
      </c>
      <c r="W15" s="112">
        <v>0</v>
      </c>
      <c r="X15" s="114">
        <v>0</v>
      </c>
    </row>
    <row r="16" spans="1:24">
      <c r="B16" s="111" t="s">
        <v>92</v>
      </c>
      <c r="D16" s="131">
        <v>78408</v>
      </c>
      <c r="F16" s="42">
        <v>2003</v>
      </c>
      <c r="G16" s="114">
        <v>2.5545862667074788</v>
      </c>
      <c r="I16" s="42">
        <v>613</v>
      </c>
      <c r="J16" s="114">
        <v>0.78180797877767572</v>
      </c>
      <c r="K16" s="42">
        <v>600</v>
      </c>
      <c r="L16" s="113">
        <v>97.879282218597069</v>
      </c>
      <c r="M16" s="112">
        <v>4</v>
      </c>
      <c r="N16" s="113">
        <v>0.65252854812398042</v>
      </c>
      <c r="O16" s="112">
        <v>6</v>
      </c>
      <c r="P16" s="113">
        <v>0.97879282218597052</v>
      </c>
      <c r="Q16" s="112">
        <v>0</v>
      </c>
      <c r="R16" s="113">
        <v>0</v>
      </c>
      <c r="S16" s="112">
        <v>0</v>
      </c>
      <c r="T16" s="113">
        <v>0</v>
      </c>
      <c r="U16" s="112">
        <v>3</v>
      </c>
      <c r="V16" s="113">
        <v>0.48939641109298532</v>
      </c>
      <c r="W16" s="112">
        <v>0</v>
      </c>
      <c r="X16" s="114">
        <v>0</v>
      </c>
    </row>
    <row r="17" spans="2:24">
      <c r="B17" s="111" t="s">
        <v>93</v>
      </c>
      <c r="D17" s="131">
        <v>19672</v>
      </c>
      <c r="F17" s="42">
        <v>544</v>
      </c>
      <c r="G17" s="114">
        <v>2.7653517690117928</v>
      </c>
      <c r="I17" s="42">
        <v>223</v>
      </c>
      <c r="J17" s="114">
        <v>1.1335908906059371</v>
      </c>
      <c r="K17" s="42">
        <v>191</v>
      </c>
      <c r="L17" s="113">
        <v>85.650224215246638</v>
      </c>
      <c r="M17" s="112">
        <v>5</v>
      </c>
      <c r="N17" s="113">
        <v>2.2421524663677128</v>
      </c>
      <c r="O17" s="112">
        <v>8</v>
      </c>
      <c r="P17" s="113">
        <v>3.5874439461883409</v>
      </c>
      <c r="Q17" s="112">
        <v>10</v>
      </c>
      <c r="R17" s="113">
        <v>4.4843049327354256</v>
      </c>
      <c r="S17" s="112">
        <v>0</v>
      </c>
      <c r="T17" s="113">
        <v>0</v>
      </c>
      <c r="U17" s="112">
        <v>7</v>
      </c>
      <c r="V17" s="113">
        <v>3.1390134529147979</v>
      </c>
      <c r="W17" s="112">
        <v>2</v>
      </c>
      <c r="X17" s="114">
        <v>0.89686098654708524</v>
      </c>
    </row>
    <row r="18" spans="2:24">
      <c r="B18" s="111" t="s">
        <v>94</v>
      </c>
      <c r="D18" s="131">
        <v>129156</v>
      </c>
      <c r="F18" s="42">
        <v>1711</v>
      </c>
      <c r="G18" s="114">
        <v>1.3247545603765991</v>
      </c>
      <c r="I18" s="42">
        <v>1360</v>
      </c>
      <c r="J18" s="114">
        <v>1.052990182415064</v>
      </c>
      <c r="K18" s="42">
        <v>1292</v>
      </c>
      <c r="L18" s="113">
        <v>95</v>
      </c>
      <c r="M18" s="112">
        <v>11</v>
      </c>
      <c r="N18" s="113">
        <v>0.80882352941176483</v>
      </c>
      <c r="O18" s="112">
        <v>2</v>
      </c>
      <c r="P18" s="113">
        <v>0.1470588235294118</v>
      </c>
      <c r="Q18" s="112">
        <v>1</v>
      </c>
      <c r="R18" s="113">
        <v>7.3529411764705885E-2</v>
      </c>
      <c r="S18" s="112">
        <v>0</v>
      </c>
      <c r="T18" s="113">
        <v>0</v>
      </c>
      <c r="U18" s="112">
        <v>32</v>
      </c>
      <c r="V18" s="113">
        <v>2.3529411764705879</v>
      </c>
      <c r="W18" s="112">
        <v>22</v>
      </c>
      <c r="X18" s="114">
        <v>1.6176470588235301</v>
      </c>
    </row>
    <row r="19" spans="2:24">
      <c r="B19" s="111" t="s">
        <v>95</v>
      </c>
      <c r="D19" s="131">
        <v>82708</v>
      </c>
      <c r="F19" s="42">
        <v>970</v>
      </c>
      <c r="G19" s="114">
        <v>1.1728006964259809</v>
      </c>
      <c r="I19" s="42">
        <v>937</v>
      </c>
      <c r="J19" s="114">
        <v>1.1329012912898391</v>
      </c>
      <c r="K19" s="42">
        <v>898</v>
      </c>
      <c r="L19" s="113">
        <v>95.837780149413021</v>
      </c>
      <c r="M19" s="112">
        <v>15</v>
      </c>
      <c r="N19" s="113">
        <v>1.6008537886873</v>
      </c>
      <c r="O19" s="112">
        <v>5</v>
      </c>
      <c r="P19" s="113">
        <v>0.53361792956243326</v>
      </c>
      <c r="Q19" s="112">
        <v>1</v>
      </c>
      <c r="R19" s="113">
        <v>0.10672358591248669</v>
      </c>
      <c r="S19" s="112">
        <v>0</v>
      </c>
      <c r="T19" s="113">
        <v>0</v>
      </c>
      <c r="U19" s="112">
        <v>9</v>
      </c>
      <c r="V19" s="113">
        <v>0.96051227321237997</v>
      </c>
      <c r="W19" s="112">
        <v>9</v>
      </c>
      <c r="X19" s="114">
        <v>0.96051227321237997</v>
      </c>
    </row>
    <row r="20" spans="2:24">
      <c r="B20" s="111" t="s">
        <v>96</v>
      </c>
      <c r="D20" s="131">
        <v>266865</v>
      </c>
      <c r="F20" s="42">
        <v>8138</v>
      </c>
      <c r="G20" s="114">
        <v>3.0494819478013229</v>
      </c>
      <c r="I20" s="42">
        <v>3091</v>
      </c>
      <c r="J20" s="114">
        <v>1.1582635414910161</v>
      </c>
      <c r="K20" s="42">
        <v>2451</v>
      </c>
      <c r="L20" s="113">
        <v>79.294726625687488</v>
      </c>
      <c r="M20" s="112">
        <v>21</v>
      </c>
      <c r="N20" s="113">
        <v>0.67939178259462962</v>
      </c>
      <c r="O20" s="112">
        <v>591</v>
      </c>
      <c r="P20" s="113">
        <v>19.120025881591719</v>
      </c>
      <c r="Q20" s="112">
        <v>0</v>
      </c>
      <c r="R20" s="113">
        <v>0</v>
      </c>
      <c r="S20" s="112">
        <v>3</v>
      </c>
      <c r="T20" s="113">
        <v>9.705596894208994E-2</v>
      </c>
      <c r="U20" s="112">
        <v>24</v>
      </c>
      <c r="V20" s="113">
        <v>0.77644775153671952</v>
      </c>
      <c r="W20" s="112">
        <v>1</v>
      </c>
      <c r="X20" s="114">
        <v>3.2351989647363313E-2</v>
      </c>
    </row>
    <row r="21" spans="2:24">
      <c r="B21" s="111" t="s">
        <v>97</v>
      </c>
      <c r="D21" s="131">
        <v>185958</v>
      </c>
      <c r="F21" s="42">
        <v>1882</v>
      </c>
      <c r="G21" s="114">
        <v>1.012056485873154</v>
      </c>
      <c r="I21" s="42">
        <v>1795</v>
      </c>
      <c r="J21" s="114">
        <v>0.96527172802460759</v>
      </c>
      <c r="K21" s="42">
        <v>1719</v>
      </c>
      <c r="L21" s="113">
        <v>95.766016713091915</v>
      </c>
      <c r="M21" s="112">
        <v>26</v>
      </c>
      <c r="N21" s="113">
        <v>1.448467966573816</v>
      </c>
      <c r="O21" s="112">
        <v>28</v>
      </c>
      <c r="P21" s="113">
        <v>1.5598885793871871</v>
      </c>
      <c r="Q21" s="112">
        <v>1</v>
      </c>
      <c r="R21" s="113">
        <v>5.5710306406685242E-2</v>
      </c>
      <c r="S21" s="112">
        <v>9</v>
      </c>
      <c r="T21" s="113">
        <v>0.50139275766016711</v>
      </c>
      <c r="U21" s="112">
        <v>0</v>
      </c>
      <c r="V21" s="113">
        <v>0</v>
      </c>
      <c r="W21" s="112">
        <v>12</v>
      </c>
      <c r="X21" s="114">
        <v>0.66852367688022285</v>
      </c>
    </row>
    <row r="22" spans="2:24">
      <c r="B22" s="111" t="s">
        <v>98</v>
      </c>
      <c r="D22" s="131">
        <v>37477</v>
      </c>
      <c r="F22" s="42">
        <v>264</v>
      </c>
      <c r="G22" s="114">
        <v>0.70443205165835043</v>
      </c>
      <c r="I22" s="42">
        <v>414</v>
      </c>
      <c r="J22" s="114">
        <v>1.1046775355551399</v>
      </c>
      <c r="K22" s="42">
        <v>326</v>
      </c>
      <c r="L22" s="113">
        <v>78.74396135265701</v>
      </c>
      <c r="M22" s="112">
        <v>2</v>
      </c>
      <c r="N22" s="113">
        <v>0.48309178743961351</v>
      </c>
      <c r="O22" s="112">
        <v>52</v>
      </c>
      <c r="P22" s="113">
        <v>12.560386473429951</v>
      </c>
      <c r="Q22" s="112">
        <v>5</v>
      </c>
      <c r="R22" s="113">
        <v>1.2077294685990341</v>
      </c>
      <c r="S22" s="112">
        <v>0</v>
      </c>
      <c r="T22" s="113">
        <v>0</v>
      </c>
      <c r="U22" s="112">
        <v>1</v>
      </c>
      <c r="V22" s="113">
        <v>0.24154589371980681</v>
      </c>
      <c r="W22" s="112">
        <v>28</v>
      </c>
      <c r="X22" s="114">
        <v>6.7632850241545892</v>
      </c>
    </row>
    <row r="23" spans="2:24">
      <c r="B23" s="111" t="s">
        <v>99</v>
      </c>
      <c r="D23" s="131">
        <v>98578</v>
      </c>
      <c r="F23" s="42">
        <v>1554</v>
      </c>
      <c r="G23" s="114">
        <v>1.5764166446874559</v>
      </c>
      <c r="I23" s="42">
        <v>1038</v>
      </c>
      <c r="J23" s="114">
        <v>1.0529732800422</v>
      </c>
      <c r="K23" s="42">
        <v>1003</v>
      </c>
      <c r="L23" s="113">
        <v>96.628131021194605</v>
      </c>
      <c r="M23" s="112">
        <v>5</v>
      </c>
      <c r="N23" s="113">
        <v>0.48169556840077071</v>
      </c>
      <c r="O23" s="112">
        <v>5</v>
      </c>
      <c r="P23" s="113">
        <v>0.48169556840077071</v>
      </c>
      <c r="Q23" s="112">
        <v>23</v>
      </c>
      <c r="R23" s="113">
        <v>2.215799614643545</v>
      </c>
      <c r="S23" s="112">
        <v>2</v>
      </c>
      <c r="T23" s="113">
        <v>0.19267822736030829</v>
      </c>
      <c r="U23" s="112">
        <v>0</v>
      </c>
      <c r="V23" s="113">
        <v>0</v>
      </c>
      <c r="W23" s="112">
        <v>0</v>
      </c>
      <c r="X23" s="114">
        <v>0</v>
      </c>
    </row>
    <row r="24" spans="2:24">
      <c r="B24" s="111" t="s">
        <v>100</v>
      </c>
      <c r="D24" s="131">
        <v>226581</v>
      </c>
      <c r="F24" s="42">
        <v>3613</v>
      </c>
      <c r="G24" s="114">
        <v>1.594573243122769</v>
      </c>
      <c r="I24" s="42">
        <v>2243</v>
      </c>
      <c r="J24" s="114">
        <v>0.98993295995692487</v>
      </c>
      <c r="K24" s="42">
        <v>1761</v>
      </c>
      <c r="L24" s="113">
        <v>78.510922871154705</v>
      </c>
      <c r="M24" s="112">
        <v>66</v>
      </c>
      <c r="N24" s="113">
        <v>2.942487739634418</v>
      </c>
      <c r="O24" s="112">
        <v>1</v>
      </c>
      <c r="P24" s="113">
        <v>4.4583147570218459E-2</v>
      </c>
      <c r="Q24" s="112">
        <v>0</v>
      </c>
      <c r="R24" s="113">
        <v>0</v>
      </c>
      <c r="S24" s="112">
        <v>0</v>
      </c>
      <c r="T24" s="113">
        <v>0</v>
      </c>
      <c r="U24" s="112">
        <v>4</v>
      </c>
      <c r="V24" s="113">
        <v>0.17833259028087381</v>
      </c>
      <c r="W24" s="112">
        <v>411</v>
      </c>
      <c r="X24" s="114">
        <v>18.32367365135979</v>
      </c>
    </row>
    <row r="25" spans="2:24">
      <c r="B25" s="111" t="s">
        <v>101</v>
      </c>
      <c r="D25" s="131">
        <v>52506</v>
      </c>
      <c r="F25" s="42">
        <v>684</v>
      </c>
      <c r="G25" s="114">
        <v>1.302708261912924</v>
      </c>
      <c r="I25" s="42">
        <v>473</v>
      </c>
      <c r="J25" s="114">
        <v>0.90084942673218305</v>
      </c>
      <c r="K25" s="42">
        <v>368</v>
      </c>
      <c r="L25" s="113">
        <v>77.801268498942918</v>
      </c>
      <c r="M25" s="112">
        <v>7</v>
      </c>
      <c r="N25" s="113">
        <v>1.4799154334038049</v>
      </c>
      <c r="O25" s="112">
        <v>1</v>
      </c>
      <c r="P25" s="113">
        <v>0.21141649048625791</v>
      </c>
      <c r="Q25" s="112">
        <v>65</v>
      </c>
      <c r="R25" s="113">
        <v>13.742071881606771</v>
      </c>
      <c r="S25" s="112">
        <v>28</v>
      </c>
      <c r="T25" s="113">
        <v>5.9196617336152224</v>
      </c>
      <c r="U25" s="112">
        <v>0</v>
      </c>
      <c r="V25" s="113">
        <v>0</v>
      </c>
      <c r="W25" s="112">
        <v>4</v>
      </c>
      <c r="X25" s="114">
        <v>0.84566596194503174</v>
      </c>
    </row>
    <row r="26" spans="2:24">
      <c r="B26" s="111" t="s">
        <v>102</v>
      </c>
      <c r="D26" s="131">
        <v>17081</v>
      </c>
      <c r="F26" s="42">
        <v>54</v>
      </c>
      <c r="G26" s="114">
        <v>0.31614074117440433</v>
      </c>
      <c r="I26" s="42">
        <v>227</v>
      </c>
      <c r="J26" s="114">
        <v>1.328962004566477</v>
      </c>
      <c r="K26" s="42">
        <v>223</v>
      </c>
      <c r="L26" s="113">
        <v>98.23788546255507</v>
      </c>
      <c r="M26" s="112">
        <v>3</v>
      </c>
      <c r="N26" s="113">
        <v>1.3215859030837001</v>
      </c>
      <c r="O26" s="112">
        <v>0</v>
      </c>
      <c r="P26" s="113">
        <v>0</v>
      </c>
      <c r="Q26" s="112">
        <v>0</v>
      </c>
      <c r="R26" s="113">
        <v>0</v>
      </c>
      <c r="S26" s="112">
        <v>0</v>
      </c>
      <c r="T26" s="113">
        <v>0</v>
      </c>
      <c r="U26" s="112">
        <v>1</v>
      </c>
      <c r="V26" s="113">
        <v>0.44052863436123352</v>
      </c>
      <c r="W26" s="112">
        <v>0</v>
      </c>
      <c r="X26" s="114">
        <v>0</v>
      </c>
    </row>
    <row r="27" spans="2:24">
      <c r="B27" s="111" t="s">
        <v>103</v>
      </c>
      <c r="D27" s="131">
        <v>75089</v>
      </c>
      <c r="F27" s="42">
        <v>885</v>
      </c>
      <c r="G27" s="114">
        <v>1.1786013930136241</v>
      </c>
      <c r="I27" s="42">
        <v>900</v>
      </c>
      <c r="J27" s="114">
        <v>1.198577687810465</v>
      </c>
      <c r="K27" s="42">
        <v>812</v>
      </c>
      <c r="L27" s="113">
        <v>90.222222222222229</v>
      </c>
      <c r="M27" s="112">
        <v>14</v>
      </c>
      <c r="N27" s="113">
        <v>1.555555555555556</v>
      </c>
      <c r="O27" s="112">
        <v>37</v>
      </c>
      <c r="P27" s="113">
        <v>4.1111111111111116</v>
      </c>
      <c r="Q27" s="112">
        <v>6</v>
      </c>
      <c r="R27" s="113">
        <v>0.66666666666666674</v>
      </c>
      <c r="S27" s="112">
        <v>12</v>
      </c>
      <c r="T27" s="113">
        <v>1.333333333333333</v>
      </c>
      <c r="U27" s="112">
        <v>18</v>
      </c>
      <c r="V27" s="113">
        <v>2</v>
      </c>
      <c r="W27" s="112">
        <v>1</v>
      </c>
      <c r="X27" s="114">
        <v>0.1111111111111111</v>
      </c>
    </row>
    <row r="28" spans="2:24">
      <c r="B28" s="111" t="s">
        <v>104</v>
      </c>
      <c r="D28" s="131">
        <v>9749</v>
      </c>
      <c r="F28" s="42">
        <v>131</v>
      </c>
      <c r="G28" s="114">
        <v>1.3437275618012099</v>
      </c>
      <c r="I28" s="42">
        <v>168</v>
      </c>
      <c r="J28" s="114">
        <v>1.7232536670427741</v>
      </c>
      <c r="K28" s="42">
        <v>59</v>
      </c>
      <c r="L28" s="113">
        <v>35.119047619047613</v>
      </c>
      <c r="M28" s="112">
        <v>3</v>
      </c>
      <c r="N28" s="113">
        <v>1.785714285714286</v>
      </c>
      <c r="O28" s="112">
        <v>106</v>
      </c>
      <c r="P28" s="113">
        <v>63.095238095238088</v>
      </c>
      <c r="Q28" s="112">
        <v>0</v>
      </c>
      <c r="R28" s="113">
        <v>0</v>
      </c>
      <c r="S28" s="112">
        <v>0</v>
      </c>
      <c r="T28" s="113">
        <v>0</v>
      </c>
      <c r="U28" s="112">
        <v>0</v>
      </c>
      <c r="V28" s="113">
        <v>0</v>
      </c>
      <c r="W28" s="112">
        <v>0</v>
      </c>
      <c r="X28" s="114">
        <v>0</v>
      </c>
    </row>
    <row r="29" spans="2:24">
      <c r="B29" s="111" t="s">
        <v>105</v>
      </c>
      <c r="D29" s="131">
        <v>1672</v>
      </c>
      <c r="F29" s="42">
        <v>24</v>
      </c>
      <c r="G29" s="114">
        <v>1.435406698564593</v>
      </c>
      <c r="I29" s="42">
        <v>20</v>
      </c>
      <c r="J29" s="114">
        <v>1.196172248803828</v>
      </c>
      <c r="K29" s="42">
        <v>17</v>
      </c>
      <c r="L29" s="113">
        <v>85</v>
      </c>
      <c r="M29" s="112">
        <v>1</v>
      </c>
      <c r="N29" s="113">
        <v>5</v>
      </c>
      <c r="O29" s="112">
        <v>0</v>
      </c>
      <c r="P29" s="113">
        <v>0</v>
      </c>
      <c r="Q29" s="112">
        <v>2</v>
      </c>
      <c r="R29" s="113">
        <v>10</v>
      </c>
      <c r="S29" s="112">
        <v>0</v>
      </c>
      <c r="T29" s="113">
        <v>0</v>
      </c>
      <c r="U29" s="112">
        <v>0</v>
      </c>
      <c r="V29" s="113">
        <v>0</v>
      </c>
      <c r="W29" s="112">
        <v>0</v>
      </c>
      <c r="X29" s="114">
        <v>0</v>
      </c>
    </row>
    <row r="30" spans="2:24">
      <c r="B30" s="115" t="s">
        <v>106</v>
      </c>
      <c r="D30" s="132">
        <v>2435</v>
      </c>
      <c r="F30" s="44">
        <v>15</v>
      </c>
      <c r="G30" s="118">
        <v>0.61601642710472282</v>
      </c>
      <c r="I30" s="44">
        <v>15</v>
      </c>
      <c r="J30" s="118">
        <v>0.61601642710472282</v>
      </c>
      <c r="K30" s="44">
        <v>9</v>
      </c>
      <c r="L30" s="117">
        <v>60</v>
      </c>
      <c r="M30" s="116">
        <v>0</v>
      </c>
      <c r="N30" s="117">
        <v>0</v>
      </c>
      <c r="O30" s="116">
        <v>1</v>
      </c>
      <c r="P30" s="117">
        <v>6.666666666666667</v>
      </c>
      <c r="Q30" s="116">
        <v>2</v>
      </c>
      <c r="R30" s="117">
        <v>13.33333333333333</v>
      </c>
      <c r="S30" s="116">
        <v>0</v>
      </c>
      <c r="T30" s="117">
        <v>0</v>
      </c>
      <c r="U30" s="116">
        <v>0</v>
      </c>
      <c r="V30" s="117">
        <v>0</v>
      </c>
      <c r="W30" s="116">
        <v>3</v>
      </c>
      <c r="X30" s="118">
        <v>20</v>
      </c>
    </row>
    <row r="31" spans="2:24" ht="8" customHeight="1"/>
    <row r="32" spans="2:24">
      <c r="B32" s="119" t="s">
        <v>49</v>
      </c>
      <c r="D32" s="133">
        <v>1768186</v>
      </c>
      <c r="F32" s="120">
        <v>29217</v>
      </c>
      <c r="G32" s="123">
        <v>1.6523714134146521</v>
      </c>
      <c r="I32" s="120">
        <v>17723</v>
      </c>
      <c r="J32" s="123">
        <v>1.0023266783019431</v>
      </c>
      <c r="K32" s="120">
        <v>15742</v>
      </c>
      <c r="L32" s="122">
        <v>88.822434125148106</v>
      </c>
      <c r="M32" s="121">
        <v>213</v>
      </c>
      <c r="N32" s="122">
        <v>1.201828132934605</v>
      </c>
      <c r="O32" s="121">
        <v>899</v>
      </c>
      <c r="P32" s="122">
        <v>5.072504654968121</v>
      </c>
      <c r="Q32" s="121">
        <v>185</v>
      </c>
      <c r="R32" s="122">
        <v>1.0438413361169101</v>
      </c>
      <c r="S32" s="121">
        <v>55</v>
      </c>
      <c r="T32" s="122">
        <v>0.31033120803475711</v>
      </c>
      <c r="U32" s="121">
        <v>125</v>
      </c>
      <c r="V32" s="122">
        <v>0.70529820007899346</v>
      </c>
      <c r="W32" s="121">
        <v>504</v>
      </c>
      <c r="X32" s="123">
        <v>2.843762342718501</v>
      </c>
    </row>
    <row r="34" spans="2:22">
      <c r="B34" s="244" t="s">
        <v>158</v>
      </c>
      <c r="C34" s="202"/>
      <c r="D34" s="202"/>
      <c r="E34" s="202"/>
      <c r="F34" s="202"/>
      <c r="G34" s="202"/>
      <c r="H34" s="202"/>
      <c r="I34" s="202"/>
      <c r="J34" s="202"/>
      <c r="K34" s="202"/>
      <c r="L34" s="202"/>
      <c r="M34" s="202"/>
      <c r="N34" s="202"/>
      <c r="O34" s="202"/>
      <c r="P34" s="202"/>
      <c r="Q34" s="202"/>
      <c r="R34" s="202"/>
      <c r="S34" s="202"/>
      <c r="T34" s="202"/>
      <c r="U34" s="202"/>
      <c r="V34" s="202"/>
    </row>
    <row r="35" spans="2:22">
      <c r="B35" s="202"/>
      <c r="C35" s="202"/>
      <c r="D35" s="202"/>
      <c r="E35" s="202"/>
      <c r="F35" s="202"/>
      <c r="G35" s="202"/>
      <c r="H35" s="202"/>
      <c r="I35" s="202"/>
      <c r="J35" s="202"/>
      <c r="K35" s="202"/>
      <c r="L35" s="202"/>
      <c r="M35" s="202"/>
      <c r="N35" s="202"/>
      <c r="O35" s="202"/>
      <c r="P35" s="202"/>
      <c r="Q35" s="202"/>
      <c r="R35" s="202"/>
      <c r="S35" s="202"/>
      <c r="T35" s="202"/>
      <c r="U35" s="202"/>
      <c r="V35" s="202"/>
    </row>
  </sheetData>
  <mergeCells count="34">
    <mergeCell ref="A4:V4"/>
    <mergeCell ref="K10"/>
    <mergeCell ref="O10"/>
    <mergeCell ref="D10"/>
    <mergeCell ref="F10"/>
    <mergeCell ref="J10"/>
    <mergeCell ref="P10"/>
    <mergeCell ref="R10"/>
    <mergeCell ref="B5:V5"/>
    <mergeCell ref="K8:X8"/>
    <mergeCell ref="T10"/>
    <mergeCell ref="F8:G9"/>
    <mergeCell ref="U9:V9"/>
    <mergeCell ref="K9:L9"/>
    <mergeCell ref="M9:N9"/>
    <mergeCell ref="O9:P9"/>
    <mergeCell ref="W9:X9"/>
    <mergeCell ref="Q10"/>
    <mergeCell ref="X10"/>
    <mergeCell ref="I10"/>
    <mergeCell ref="I8:J9"/>
    <mergeCell ref="U10"/>
    <mergeCell ref="W10"/>
    <mergeCell ref="Q9:R9"/>
    <mergeCell ref="D7:D9"/>
    <mergeCell ref="B34:V35"/>
    <mergeCell ref="S10"/>
    <mergeCell ref="B7:B10"/>
    <mergeCell ref="L10"/>
    <mergeCell ref="N10"/>
    <mergeCell ref="V10"/>
    <mergeCell ref="S9:T9"/>
    <mergeCell ref="G10"/>
    <mergeCell ref="M10"/>
  </mergeCells>
  <printOptions horizontalCentered="1" verticalCentered="1"/>
  <pageMargins left="0.27777777777777779" right="0.27777777777777779" top="0.27777777777777779" bottom="0.27777777777777779" header="0.1388888888888889" footer="0.1388888888888889"/>
  <pageSetup paperSize="9"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86</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410355</v>
      </c>
      <c r="E9" s="108">
        <v>396745</v>
      </c>
      <c r="F9" s="108">
        <v>402114</v>
      </c>
      <c r="G9" s="108">
        <v>422621</v>
      </c>
      <c r="H9" s="108">
        <v>420976</v>
      </c>
      <c r="I9" s="108">
        <v>423377</v>
      </c>
      <c r="J9" s="108">
        <v>456133</v>
      </c>
      <c r="K9" s="108">
        <v>472594</v>
      </c>
      <c r="L9" s="194"/>
      <c r="M9" s="7"/>
      <c r="N9" s="195">
        <f t="shared" ref="N9:N28" si="0">E9/D9-1</f>
        <v>-3.3166404698370955E-2</v>
      </c>
      <c r="O9" s="196">
        <f t="shared" ref="O9:O28" si="1">E9-D9</f>
        <v>-13610</v>
      </c>
      <c r="P9" s="195">
        <f t="shared" ref="P9:P28" si="2">F9/E9-1</f>
        <v>1.3532621709158255E-2</v>
      </c>
      <c r="Q9" s="196">
        <f t="shared" ref="Q9:Q28" si="3">F9-E9</f>
        <v>5369</v>
      </c>
      <c r="R9" s="195">
        <f t="shared" ref="R9:R28" si="4">G9/F9-1</f>
        <v>5.0997975698433784E-2</v>
      </c>
      <c r="S9" s="196">
        <f t="shared" ref="S9:S28" si="5">G9-F9</f>
        <v>20507</v>
      </c>
      <c r="T9" s="195">
        <f t="shared" ref="T9:T28" si="6">H9/G9-1</f>
        <v>-3.8923763845147841E-3</v>
      </c>
      <c r="U9" s="196">
        <f t="shared" ref="U9:U28" si="7">H9-G9</f>
        <v>-1645</v>
      </c>
      <c r="V9" s="195">
        <f t="shared" ref="V9:V28" si="8">I9/H9-1</f>
        <v>5.7034130211699452E-3</v>
      </c>
      <c r="W9" s="196">
        <f t="shared" ref="W9:W28" si="9">I9-H9</f>
        <v>2401</v>
      </c>
      <c r="X9" s="195">
        <f t="shared" ref="X9:X28" si="10">J9/I9-1</f>
        <v>7.7368397433020597E-2</v>
      </c>
      <c r="Y9" s="196">
        <f t="shared" ref="Y9:Y28" si="11">J9-I9</f>
        <v>32756</v>
      </c>
      <c r="Z9" s="195">
        <v>9.9825691937844852E-2</v>
      </c>
      <c r="AA9" s="196">
        <v>42895</v>
      </c>
    </row>
    <row r="10" spans="2:27">
      <c r="B10" s="169" t="s">
        <v>89</v>
      </c>
      <c r="D10" s="42">
        <v>51252</v>
      </c>
      <c r="E10" s="112">
        <v>47953</v>
      </c>
      <c r="F10" s="112">
        <v>48669</v>
      </c>
      <c r="G10" s="112">
        <v>51170</v>
      </c>
      <c r="H10" s="112">
        <v>54128</v>
      </c>
      <c r="I10" s="112">
        <v>57909</v>
      </c>
      <c r="J10" s="112">
        <v>61425</v>
      </c>
      <c r="K10" s="112">
        <v>63480</v>
      </c>
      <c r="L10" s="197"/>
      <c r="M10" s="8"/>
      <c r="N10" s="198">
        <f t="shared" si="0"/>
        <v>-6.4368219776789193E-2</v>
      </c>
      <c r="O10" s="199">
        <f t="shared" si="1"/>
        <v>-3299</v>
      </c>
      <c r="P10" s="198">
        <f t="shared" si="2"/>
        <v>1.4931286885075057E-2</v>
      </c>
      <c r="Q10" s="199">
        <f t="shared" si="3"/>
        <v>716</v>
      </c>
      <c r="R10" s="198">
        <f t="shared" si="4"/>
        <v>5.1387947153218594E-2</v>
      </c>
      <c r="S10" s="199">
        <f t="shared" si="5"/>
        <v>2501</v>
      </c>
      <c r="T10" s="198">
        <f t="shared" si="6"/>
        <v>5.7807308970099669E-2</v>
      </c>
      <c r="U10" s="199">
        <f t="shared" si="7"/>
        <v>2958</v>
      </c>
      <c r="V10" s="198">
        <f t="shared" si="8"/>
        <v>6.9852941176470562E-2</v>
      </c>
      <c r="W10" s="199">
        <f t="shared" si="9"/>
        <v>3781</v>
      </c>
      <c r="X10" s="198">
        <f t="shared" si="10"/>
        <v>6.0715950888462933E-2</v>
      </c>
      <c r="Y10" s="199">
        <f t="shared" si="11"/>
        <v>3516</v>
      </c>
      <c r="Z10" s="198">
        <v>5.5589736767713623E-2</v>
      </c>
      <c r="AA10" s="199">
        <v>3343</v>
      </c>
    </row>
    <row r="11" spans="2:27">
      <c r="B11" s="169" t="s">
        <v>90</v>
      </c>
      <c r="D11" s="42">
        <v>40697</v>
      </c>
      <c r="E11" s="112">
        <v>39355</v>
      </c>
      <c r="F11" s="112">
        <v>41002</v>
      </c>
      <c r="G11" s="112">
        <v>43882</v>
      </c>
      <c r="H11" s="112">
        <v>46871</v>
      </c>
      <c r="I11" s="112">
        <v>51282</v>
      </c>
      <c r="J11" s="112">
        <v>50073</v>
      </c>
      <c r="K11" s="112">
        <v>50253</v>
      </c>
      <c r="L11" s="197"/>
      <c r="M11" s="8"/>
      <c r="N11" s="198">
        <f t="shared" si="0"/>
        <v>-3.2975403592402364E-2</v>
      </c>
      <c r="O11" s="199">
        <f t="shared" si="1"/>
        <v>-1342</v>
      </c>
      <c r="P11" s="198">
        <f t="shared" si="2"/>
        <v>4.1849828484309404E-2</v>
      </c>
      <c r="Q11" s="199">
        <f t="shared" si="3"/>
        <v>1647</v>
      </c>
      <c r="R11" s="198">
        <f t="shared" si="4"/>
        <v>7.024047607433781E-2</v>
      </c>
      <c r="S11" s="199">
        <f t="shared" si="5"/>
        <v>2880</v>
      </c>
      <c r="T11" s="198">
        <f t="shared" si="6"/>
        <v>6.8114488856478639E-2</v>
      </c>
      <c r="U11" s="199">
        <f t="shared" si="7"/>
        <v>2989</v>
      </c>
      <c r="V11" s="198">
        <f t="shared" si="8"/>
        <v>9.4109363999061335E-2</v>
      </c>
      <c r="W11" s="199">
        <f t="shared" si="9"/>
        <v>4411</v>
      </c>
      <c r="X11" s="198">
        <f t="shared" si="10"/>
        <v>-2.3575523575523616E-2</v>
      </c>
      <c r="Y11" s="199">
        <f t="shared" si="11"/>
        <v>-1209</v>
      </c>
      <c r="Z11" s="198">
        <v>-2.021836615324624E-2</v>
      </c>
      <c r="AA11" s="199">
        <v>-1037</v>
      </c>
    </row>
    <row r="12" spans="2:27">
      <c r="B12" s="169" t="s">
        <v>91</v>
      </c>
      <c r="D12" s="42">
        <v>32479</v>
      </c>
      <c r="E12" s="112">
        <v>32836</v>
      </c>
      <c r="F12" s="112">
        <v>35355</v>
      </c>
      <c r="G12" s="112">
        <v>39461</v>
      </c>
      <c r="H12" s="112">
        <v>43584</v>
      </c>
      <c r="I12" s="112">
        <v>46233</v>
      </c>
      <c r="J12" s="112">
        <v>50646</v>
      </c>
      <c r="K12" s="112">
        <v>51246</v>
      </c>
      <c r="L12" s="197"/>
      <c r="M12" s="8"/>
      <c r="N12" s="198">
        <f t="shared" si="0"/>
        <v>1.0991717725299388E-2</v>
      </c>
      <c r="O12" s="199">
        <f t="shared" si="1"/>
        <v>357</v>
      </c>
      <c r="P12" s="198">
        <f t="shared" si="2"/>
        <v>7.6714581556827977E-2</v>
      </c>
      <c r="Q12" s="199">
        <f t="shared" si="3"/>
        <v>2519</v>
      </c>
      <c r="R12" s="198">
        <f t="shared" si="4"/>
        <v>0.11613633149483804</v>
      </c>
      <c r="S12" s="199">
        <f t="shared" si="5"/>
        <v>4106</v>
      </c>
      <c r="T12" s="198">
        <f t="shared" si="6"/>
        <v>0.10448290717417197</v>
      </c>
      <c r="U12" s="199">
        <f t="shared" si="7"/>
        <v>4123</v>
      </c>
      <c r="V12" s="198">
        <f t="shared" si="8"/>
        <v>6.0779185022026505E-2</v>
      </c>
      <c r="W12" s="199">
        <f t="shared" si="9"/>
        <v>2649</v>
      </c>
      <c r="X12" s="198">
        <f t="shared" si="10"/>
        <v>9.5451301018752766E-2</v>
      </c>
      <c r="Y12" s="199">
        <f t="shared" si="11"/>
        <v>4413</v>
      </c>
      <c r="Z12" s="198">
        <v>3.9472616632860058E-2</v>
      </c>
      <c r="AA12" s="199">
        <v>1946</v>
      </c>
    </row>
    <row r="13" spans="2:27">
      <c r="B13" s="169" t="s">
        <v>92</v>
      </c>
      <c r="D13" s="42">
        <v>53168</v>
      </c>
      <c r="E13" s="112">
        <v>54714</v>
      </c>
      <c r="F13" s="112">
        <v>58012</v>
      </c>
      <c r="G13" s="112">
        <v>57712</v>
      </c>
      <c r="H13" s="112">
        <v>63120</v>
      </c>
      <c r="I13" s="112">
        <v>75761</v>
      </c>
      <c r="J13" s="112">
        <v>79243</v>
      </c>
      <c r="K13" s="112">
        <v>90663</v>
      </c>
      <c r="L13" s="197"/>
      <c r="M13" s="8"/>
      <c r="N13" s="198">
        <f t="shared" si="0"/>
        <v>2.907764068612706E-2</v>
      </c>
      <c r="O13" s="199">
        <f t="shared" si="1"/>
        <v>1546</v>
      </c>
      <c r="P13" s="198">
        <f t="shared" si="2"/>
        <v>6.0277077164893722E-2</v>
      </c>
      <c r="Q13" s="199">
        <f t="shared" si="3"/>
        <v>3298</v>
      </c>
      <c r="R13" s="198">
        <f t="shared" si="4"/>
        <v>-5.1713438598910422E-3</v>
      </c>
      <c r="S13" s="199">
        <f t="shared" si="5"/>
        <v>-300</v>
      </c>
      <c r="T13" s="198">
        <f t="shared" si="6"/>
        <v>9.3706681452730756E-2</v>
      </c>
      <c r="U13" s="199">
        <f t="shared" si="7"/>
        <v>5408</v>
      </c>
      <c r="V13" s="198">
        <f t="shared" si="8"/>
        <v>0.20026932826362476</v>
      </c>
      <c r="W13" s="199">
        <f t="shared" si="9"/>
        <v>12641</v>
      </c>
      <c r="X13" s="198">
        <f t="shared" si="10"/>
        <v>4.5960322593418867E-2</v>
      </c>
      <c r="Y13" s="199">
        <f t="shared" si="11"/>
        <v>3482</v>
      </c>
      <c r="Z13" s="198">
        <v>0.16539410766620399</v>
      </c>
      <c r="AA13" s="199">
        <v>12867</v>
      </c>
    </row>
    <row r="14" spans="2:27">
      <c r="B14" s="169" t="s">
        <v>93</v>
      </c>
      <c r="D14" s="42">
        <v>25483</v>
      </c>
      <c r="E14" s="112">
        <v>25356</v>
      </c>
      <c r="F14" s="112">
        <v>23258</v>
      </c>
      <c r="G14" s="112">
        <v>23164</v>
      </c>
      <c r="H14" s="112">
        <v>23876</v>
      </c>
      <c r="I14" s="112">
        <v>23556</v>
      </c>
      <c r="J14" s="112">
        <v>23795</v>
      </c>
      <c r="K14" s="112">
        <v>26138</v>
      </c>
      <c r="L14" s="197"/>
      <c r="M14" s="8"/>
      <c r="N14" s="198">
        <f t="shared" si="0"/>
        <v>-4.9837146332849525E-3</v>
      </c>
      <c r="O14" s="199">
        <f t="shared" si="1"/>
        <v>-127</v>
      </c>
      <c r="P14" s="198">
        <f t="shared" si="2"/>
        <v>-8.274175737498024E-2</v>
      </c>
      <c r="Q14" s="199">
        <f t="shared" si="3"/>
        <v>-2098</v>
      </c>
      <c r="R14" s="198">
        <f t="shared" si="4"/>
        <v>-4.0416200877118058E-3</v>
      </c>
      <c r="S14" s="199">
        <f t="shared" si="5"/>
        <v>-94</v>
      </c>
      <c r="T14" s="198">
        <f t="shared" si="6"/>
        <v>3.0737351061992824E-2</v>
      </c>
      <c r="U14" s="199">
        <f t="shared" si="7"/>
        <v>712</v>
      </c>
      <c r="V14" s="198">
        <f t="shared" si="8"/>
        <v>-1.34025799966494E-2</v>
      </c>
      <c r="W14" s="199">
        <f t="shared" si="9"/>
        <v>-320</v>
      </c>
      <c r="X14" s="198">
        <f t="shared" si="10"/>
        <v>1.0146034980472063E-2</v>
      </c>
      <c r="Y14" s="199">
        <f t="shared" si="11"/>
        <v>239</v>
      </c>
      <c r="Z14" s="198">
        <v>0.1036608537769708</v>
      </c>
      <c r="AA14" s="199">
        <v>2455</v>
      </c>
    </row>
    <row r="15" spans="2:27">
      <c r="B15" s="169" t="s">
        <v>94</v>
      </c>
      <c r="D15" s="42">
        <v>146192</v>
      </c>
      <c r="E15" s="112">
        <v>140933</v>
      </c>
      <c r="F15" s="112">
        <v>142154</v>
      </c>
      <c r="G15" s="112">
        <v>146929</v>
      </c>
      <c r="H15" s="112">
        <v>156550</v>
      </c>
      <c r="I15" s="112">
        <v>160725</v>
      </c>
      <c r="J15" s="112">
        <v>162682</v>
      </c>
      <c r="K15" s="112">
        <v>162169</v>
      </c>
      <c r="L15" s="197"/>
      <c r="M15" s="8"/>
      <c r="N15" s="198">
        <f t="shared" si="0"/>
        <v>-3.5973240669804118E-2</v>
      </c>
      <c r="O15" s="199">
        <f t="shared" si="1"/>
        <v>-5259</v>
      </c>
      <c r="P15" s="198">
        <f t="shared" si="2"/>
        <v>8.6636912575479563E-3</v>
      </c>
      <c r="Q15" s="199">
        <f t="shared" si="3"/>
        <v>1221</v>
      </c>
      <c r="R15" s="198">
        <f t="shared" si="4"/>
        <v>3.3590331612195268E-2</v>
      </c>
      <c r="S15" s="199">
        <f t="shared" si="5"/>
        <v>4775</v>
      </c>
      <c r="T15" s="198">
        <f t="shared" si="6"/>
        <v>6.5480606279223252E-2</v>
      </c>
      <c r="U15" s="199">
        <f t="shared" si="7"/>
        <v>9621</v>
      </c>
      <c r="V15" s="198">
        <f t="shared" si="8"/>
        <v>2.666879591184923E-2</v>
      </c>
      <c r="W15" s="199">
        <f t="shared" si="9"/>
        <v>4175</v>
      </c>
      <c r="X15" s="198">
        <f t="shared" si="10"/>
        <v>1.2176077150412246E-2</v>
      </c>
      <c r="Y15" s="199">
        <f t="shared" si="11"/>
        <v>1957</v>
      </c>
      <c r="Z15" s="198">
        <v>4.9388989415759532E-3</v>
      </c>
      <c r="AA15" s="199">
        <v>797</v>
      </c>
    </row>
    <row r="16" spans="2:27">
      <c r="B16" s="169" t="s">
        <v>95</v>
      </c>
      <c r="D16" s="42">
        <v>89837</v>
      </c>
      <c r="E16" s="112">
        <v>84968</v>
      </c>
      <c r="F16" s="112">
        <v>87354</v>
      </c>
      <c r="G16" s="112">
        <v>89947</v>
      </c>
      <c r="H16" s="112">
        <v>94676</v>
      </c>
      <c r="I16" s="112">
        <v>98880</v>
      </c>
      <c r="J16" s="112">
        <v>104062</v>
      </c>
      <c r="K16" s="112">
        <v>105972</v>
      </c>
      <c r="L16" s="197"/>
      <c r="M16" s="8"/>
      <c r="N16" s="198">
        <f t="shared" si="0"/>
        <v>-5.4198158887763359E-2</v>
      </c>
      <c r="O16" s="199">
        <f t="shared" si="1"/>
        <v>-4869</v>
      </c>
      <c r="P16" s="198">
        <f t="shared" si="2"/>
        <v>2.8081159966104829E-2</v>
      </c>
      <c r="Q16" s="199">
        <f t="shared" si="3"/>
        <v>2386</v>
      </c>
      <c r="R16" s="198">
        <f t="shared" si="4"/>
        <v>2.9683815280353576E-2</v>
      </c>
      <c r="S16" s="199">
        <f t="shared" si="5"/>
        <v>2593</v>
      </c>
      <c r="T16" s="198">
        <f t="shared" si="6"/>
        <v>5.2575405516581908E-2</v>
      </c>
      <c r="U16" s="199">
        <f t="shared" si="7"/>
        <v>4729</v>
      </c>
      <c r="V16" s="198">
        <f t="shared" si="8"/>
        <v>4.4404072837889164E-2</v>
      </c>
      <c r="W16" s="199">
        <f t="shared" si="9"/>
        <v>4204</v>
      </c>
      <c r="X16" s="198">
        <f t="shared" si="10"/>
        <v>5.2406957928802678E-2</v>
      </c>
      <c r="Y16" s="199">
        <f t="shared" si="11"/>
        <v>5182</v>
      </c>
      <c r="Z16" s="198">
        <v>1.6391241379971829E-2</v>
      </c>
      <c r="AA16" s="199">
        <v>1709</v>
      </c>
    </row>
    <row r="17" spans="2:27">
      <c r="B17" s="169" t="s">
        <v>96</v>
      </c>
      <c r="D17" s="42">
        <v>334206</v>
      </c>
      <c r="E17" s="112">
        <v>321411</v>
      </c>
      <c r="F17" s="112">
        <v>337967</v>
      </c>
      <c r="G17" s="112">
        <v>354754</v>
      </c>
      <c r="H17" s="112">
        <v>352939</v>
      </c>
      <c r="I17" s="112">
        <v>382242</v>
      </c>
      <c r="J17" s="112">
        <v>419673</v>
      </c>
      <c r="K17" s="112">
        <v>435013</v>
      </c>
      <c r="L17" s="197"/>
      <c r="M17" s="8"/>
      <c r="N17" s="198">
        <f t="shared" si="0"/>
        <v>-3.828477047090717E-2</v>
      </c>
      <c r="O17" s="199">
        <f t="shared" si="1"/>
        <v>-12795</v>
      </c>
      <c r="P17" s="198">
        <f t="shared" si="2"/>
        <v>5.1510371455861792E-2</v>
      </c>
      <c r="Q17" s="199">
        <f t="shared" si="3"/>
        <v>16556</v>
      </c>
      <c r="R17" s="198">
        <f t="shared" si="4"/>
        <v>4.9670529962984489E-2</v>
      </c>
      <c r="S17" s="199">
        <f t="shared" si="5"/>
        <v>16787</v>
      </c>
      <c r="T17" s="198">
        <f t="shared" si="6"/>
        <v>-5.1162213815770796E-3</v>
      </c>
      <c r="U17" s="199">
        <f t="shared" si="7"/>
        <v>-1815</v>
      </c>
      <c r="V17" s="198">
        <f t="shared" si="8"/>
        <v>8.3025678658351643E-2</v>
      </c>
      <c r="W17" s="199">
        <f t="shared" si="9"/>
        <v>29303</v>
      </c>
      <c r="X17" s="198">
        <f t="shared" si="10"/>
        <v>9.7924874817523877E-2</v>
      </c>
      <c r="Y17" s="199">
        <f t="shared" si="11"/>
        <v>37431</v>
      </c>
      <c r="Z17" s="198">
        <v>6.2671304823650686E-2</v>
      </c>
      <c r="AA17" s="199">
        <v>25655</v>
      </c>
    </row>
    <row r="18" spans="2:27">
      <c r="B18" s="169" t="s">
        <v>97</v>
      </c>
      <c r="D18" s="42">
        <v>144556</v>
      </c>
      <c r="E18" s="112">
        <v>155768</v>
      </c>
      <c r="F18" s="112">
        <v>166723</v>
      </c>
      <c r="G18" s="112">
        <v>185933</v>
      </c>
      <c r="H18" s="112">
        <v>205653</v>
      </c>
      <c r="I18" s="112">
        <v>218328</v>
      </c>
      <c r="J18" s="112">
        <v>236730</v>
      </c>
      <c r="K18" s="112">
        <v>247169</v>
      </c>
      <c r="L18" s="197"/>
      <c r="M18" s="8"/>
      <c r="N18" s="198">
        <f t="shared" si="0"/>
        <v>7.7561637012645512E-2</v>
      </c>
      <c r="O18" s="199">
        <f t="shared" si="1"/>
        <v>11212</v>
      </c>
      <c r="P18" s="198">
        <f t="shared" si="2"/>
        <v>7.0328950747265084E-2</v>
      </c>
      <c r="Q18" s="199">
        <f t="shared" si="3"/>
        <v>10955</v>
      </c>
      <c r="R18" s="198">
        <f t="shared" si="4"/>
        <v>0.11522105528331417</v>
      </c>
      <c r="S18" s="199">
        <f t="shared" si="5"/>
        <v>19210</v>
      </c>
      <c r="T18" s="198">
        <f t="shared" si="6"/>
        <v>0.10605970968036882</v>
      </c>
      <c r="U18" s="199">
        <f t="shared" si="7"/>
        <v>19720</v>
      </c>
      <c r="V18" s="198">
        <f t="shared" si="8"/>
        <v>6.1632944814809409E-2</v>
      </c>
      <c r="W18" s="199">
        <f t="shared" si="9"/>
        <v>12675</v>
      </c>
      <c r="X18" s="198">
        <f t="shared" si="10"/>
        <v>8.4286028360998078E-2</v>
      </c>
      <c r="Y18" s="199">
        <f t="shared" si="11"/>
        <v>18402</v>
      </c>
      <c r="Z18" s="198">
        <v>8.0411587031686382E-2</v>
      </c>
      <c r="AA18" s="199">
        <v>18396</v>
      </c>
    </row>
    <row r="19" spans="2:27">
      <c r="B19" s="169" t="s">
        <v>98</v>
      </c>
      <c r="D19" s="42">
        <v>56883</v>
      </c>
      <c r="E19" s="112">
        <v>52977</v>
      </c>
      <c r="F19" s="112">
        <v>54286</v>
      </c>
      <c r="G19" s="112">
        <v>56834</v>
      </c>
      <c r="H19" s="112">
        <v>58876</v>
      </c>
      <c r="I19" s="112">
        <v>59450</v>
      </c>
      <c r="J19" s="112">
        <v>62130</v>
      </c>
      <c r="K19" s="112">
        <v>62080</v>
      </c>
      <c r="L19" s="197"/>
      <c r="M19" s="8"/>
      <c r="N19" s="198">
        <f t="shared" si="0"/>
        <v>-6.8667264384789872E-2</v>
      </c>
      <c r="O19" s="199">
        <f t="shared" si="1"/>
        <v>-3906</v>
      </c>
      <c r="P19" s="198">
        <f t="shared" si="2"/>
        <v>2.4708835909923232E-2</v>
      </c>
      <c r="Q19" s="199">
        <f t="shared" si="3"/>
        <v>1309</v>
      </c>
      <c r="R19" s="198">
        <f t="shared" si="4"/>
        <v>4.6936595070552256E-2</v>
      </c>
      <c r="S19" s="199">
        <f t="shared" si="5"/>
        <v>2548</v>
      </c>
      <c r="T19" s="198">
        <f t="shared" si="6"/>
        <v>3.5929197311468597E-2</v>
      </c>
      <c r="U19" s="199">
        <f t="shared" si="7"/>
        <v>2042</v>
      </c>
      <c r="V19" s="198">
        <f t="shared" si="8"/>
        <v>9.7493036211699913E-3</v>
      </c>
      <c r="W19" s="199">
        <f t="shared" si="9"/>
        <v>574</v>
      </c>
      <c r="X19" s="198">
        <f t="shared" si="10"/>
        <v>4.5079899074852881E-2</v>
      </c>
      <c r="Y19" s="199">
        <f t="shared" si="11"/>
        <v>2680</v>
      </c>
      <c r="Z19" s="198">
        <v>2.3054992501771569E-2</v>
      </c>
      <c r="AA19" s="199">
        <v>1399</v>
      </c>
    </row>
    <row r="20" spans="2:27">
      <c r="B20" s="169" t="s">
        <v>99</v>
      </c>
      <c r="D20" s="42">
        <v>80673</v>
      </c>
      <c r="E20" s="112">
        <v>77385</v>
      </c>
      <c r="F20" s="112">
        <v>77804</v>
      </c>
      <c r="G20" s="112">
        <v>79633</v>
      </c>
      <c r="H20" s="112">
        <v>83919</v>
      </c>
      <c r="I20" s="112">
        <v>85251</v>
      </c>
      <c r="J20" s="112">
        <v>100525</v>
      </c>
      <c r="K20" s="112">
        <v>104553</v>
      </c>
      <c r="L20" s="197"/>
      <c r="M20" s="8"/>
      <c r="N20" s="198">
        <f t="shared" si="0"/>
        <v>-4.0757130638503614E-2</v>
      </c>
      <c r="O20" s="199">
        <f t="shared" si="1"/>
        <v>-3288</v>
      </c>
      <c r="P20" s="198">
        <f t="shared" si="2"/>
        <v>5.414486011500852E-3</v>
      </c>
      <c r="Q20" s="199">
        <f t="shared" si="3"/>
        <v>419</v>
      </c>
      <c r="R20" s="198">
        <f t="shared" si="4"/>
        <v>2.3507788802632268E-2</v>
      </c>
      <c r="S20" s="199">
        <f t="shared" si="5"/>
        <v>1829</v>
      </c>
      <c r="T20" s="198">
        <f t="shared" si="6"/>
        <v>5.3821908002963603E-2</v>
      </c>
      <c r="U20" s="199">
        <f t="shared" si="7"/>
        <v>4286</v>
      </c>
      <c r="V20" s="198">
        <f t="shared" si="8"/>
        <v>1.5872448432416864E-2</v>
      </c>
      <c r="W20" s="199">
        <f t="shared" si="9"/>
        <v>1332</v>
      </c>
      <c r="X20" s="198">
        <f t="shared" si="10"/>
        <v>0.17916505378236036</v>
      </c>
      <c r="Y20" s="199">
        <f t="shared" si="11"/>
        <v>15274</v>
      </c>
      <c r="Z20" s="198">
        <v>0.1052230996099324</v>
      </c>
      <c r="AA20" s="199">
        <v>9954</v>
      </c>
    </row>
    <row r="21" spans="2:27">
      <c r="B21" s="169" t="s">
        <v>100</v>
      </c>
      <c r="D21" s="42">
        <v>228990</v>
      </c>
      <c r="E21" s="112">
        <v>223671</v>
      </c>
      <c r="F21" s="112">
        <v>216089</v>
      </c>
      <c r="G21" s="112">
        <v>224953</v>
      </c>
      <c r="H21" s="112">
        <v>237216</v>
      </c>
      <c r="I21" s="112">
        <v>256424</v>
      </c>
      <c r="J21" s="112">
        <v>277807</v>
      </c>
      <c r="K21" s="112">
        <v>294668</v>
      </c>
      <c r="L21" s="197"/>
      <c r="M21" s="8"/>
      <c r="N21" s="198">
        <f t="shared" si="0"/>
        <v>-2.3228088562819327E-2</v>
      </c>
      <c r="O21" s="199">
        <f t="shared" si="1"/>
        <v>-5319</v>
      </c>
      <c r="P21" s="198">
        <f t="shared" si="2"/>
        <v>-3.3898001976116698E-2</v>
      </c>
      <c r="Q21" s="199">
        <f t="shared" si="3"/>
        <v>-7582</v>
      </c>
      <c r="R21" s="198">
        <f t="shared" si="4"/>
        <v>4.1020135222061382E-2</v>
      </c>
      <c r="S21" s="199">
        <f t="shared" si="5"/>
        <v>8864</v>
      </c>
      <c r="T21" s="198">
        <f t="shared" si="6"/>
        <v>5.4513609509541983E-2</v>
      </c>
      <c r="U21" s="199">
        <f t="shared" si="7"/>
        <v>12263</v>
      </c>
      <c r="V21" s="198">
        <f t="shared" si="8"/>
        <v>8.0972615675165338E-2</v>
      </c>
      <c r="W21" s="199">
        <f t="shared" si="9"/>
        <v>19208</v>
      </c>
      <c r="X21" s="198">
        <f t="shared" si="10"/>
        <v>8.3389230337253872E-2</v>
      </c>
      <c r="Y21" s="199">
        <f t="shared" si="11"/>
        <v>21383</v>
      </c>
      <c r="Z21" s="198">
        <v>8.3234690801614608E-2</v>
      </c>
      <c r="AA21" s="199">
        <v>22642</v>
      </c>
    </row>
    <row r="22" spans="2:27">
      <c r="B22" s="169" t="s">
        <v>101</v>
      </c>
      <c r="D22" s="42">
        <v>53719</v>
      </c>
      <c r="E22" s="112">
        <v>52094</v>
      </c>
      <c r="F22" s="112">
        <v>54205</v>
      </c>
      <c r="G22" s="112">
        <v>55440</v>
      </c>
      <c r="H22" s="112">
        <v>62760</v>
      </c>
      <c r="I22" s="112">
        <v>66811</v>
      </c>
      <c r="J22" s="112">
        <v>74588</v>
      </c>
      <c r="K22" s="112">
        <v>76372</v>
      </c>
      <c r="L22" s="197"/>
      <c r="M22" s="8"/>
      <c r="N22" s="198">
        <f t="shared" si="0"/>
        <v>-3.0250004653846863E-2</v>
      </c>
      <c r="O22" s="199">
        <f t="shared" si="1"/>
        <v>-1625</v>
      </c>
      <c r="P22" s="198">
        <f t="shared" si="2"/>
        <v>4.0522900909893744E-2</v>
      </c>
      <c r="Q22" s="199">
        <f t="shared" si="3"/>
        <v>2111</v>
      </c>
      <c r="R22" s="198">
        <f t="shared" si="4"/>
        <v>2.2783876026196914E-2</v>
      </c>
      <c r="S22" s="199">
        <f t="shared" si="5"/>
        <v>1235</v>
      </c>
      <c r="T22" s="198">
        <f t="shared" si="6"/>
        <v>0.13203463203463195</v>
      </c>
      <c r="U22" s="199">
        <f t="shared" si="7"/>
        <v>7320</v>
      </c>
      <c r="V22" s="198">
        <f t="shared" si="8"/>
        <v>6.4547482472912643E-2</v>
      </c>
      <c r="W22" s="199">
        <f t="shared" si="9"/>
        <v>4051</v>
      </c>
      <c r="X22" s="198">
        <f t="shared" si="10"/>
        <v>0.11640298753199319</v>
      </c>
      <c r="Y22" s="199">
        <f t="shared" si="11"/>
        <v>7777</v>
      </c>
      <c r="Z22" s="198">
        <v>5.812100807736531E-2</v>
      </c>
      <c r="AA22" s="199">
        <v>4195</v>
      </c>
    </row>
    <row r="23" spans="2:27">
      <c r="B23" s="169" t="s">
        <v>102</v>
      </c>
      <c r="D23" s="42">
        <v>20052</v>
      </c>
      <c r="E23" s="112">
        <v>19700</v>
      </c>
      <c r="F23" s="112">
        <v>20426</v>
      </c>
      <c r="G23" s="112">
        <v>21291</v>
      </c>
      <c r="H23" s="112">
        <v>22108</v>
      </c>
      <c r="I23" s="112">
        <v>21514</v>
      </c>
      <c r="J23" s="112">
        <v>24200</v>
      </c>
      <c r="K23" s="112">
        <v>24308</v>
      </c>
      <c r="L23" s="197"/>
      <c r="M23" s="8"/>
      <c r="N23" s="198">
        <f t="shared" si="0"/>
        <v>-1.7554358667464576E-2</v>
      </c>
      <c r="O23" s="199">
        <f t="shared" si="1"/>
        <v>-352</v>
      </c>
      <c r="P23" s="198">
        <f t="shared" si="2"/>
        <v>3.6852791878172697E-2</v>
      </c>
      <c r="Q23" s="199">
        <f t="shared" si="3"/>
        <v>726</v>
      </c>
      <c r="R23" s="198">
        <f t="shared" si="4"/>
        <v>4.2347987858611491E-2</v>
      </c>
      <c r="S23" s="199">
        <f t="shared" si="5"/>
        <v>865</v>
      </c>
      <c r="T23" s="198">
        <f t="shared" si="6"/>
        <v>3.8373021464468637E-2</v>
      </c>
      <c r="U23" s="199">
        <f t="shared" si="7"/>
        <v>817</v>
      </c>
      <c r="V23" s="198">
        <f t="shared" si="8"/>
        <v>-2.6868102044508735E-2</v>
      </c>
      <c r="W23" s="199">
        <f t="shared" si="9"/>
        <v>-594</v>
      </c>
      <c r="X23" s="198">
        <f t="shared" si="10"/>
        <v>0.12484893557683363</v>
      </c>
      <c r="Y23" s="199">
        <f t="shared" si="11"/>
        <v>2686</v>
      </c>
      <c r="Z23" s="198">
        <v>2.4314188192659399E-2</v>
      </c>
      <c r="AA23" s="199">
        <v>577</v>
      </c>
    </row>
    <row r="24" spans="2:27">
      <c r="B24" s="169" t="s">
        <v>103</v>
      </c>
      <c r="D24" s="42">
        <v>106366</v>
      </c>
      <c r="E24" s="112">
        <v>105906</v>
      </c>
      <c r="F24" s="112">
        <v>107110</v>
      </c>
      <c r="G24" s="112">
        <v>108983</v>
      </c>
      <c r="H24" s="112">
        <v>114252</v>
      </c>
      <c r="I24" s="112">
        <v>117575</v>
      </c>
      <c r="J24" s="112">
        <v>121716</v>
      </c>
      <c r="K24" s="112">
        <v>122154</v>
      </c>
      <c r="L24" s="197"/>
      <c r="M24" s="8"/>
      <c r="N24" s="198">
        <f t="shared" si="0"/>
        <v>-4.3246902205591464E-3</v>
      </c>
      <c r="O24" s="199">
        <f t="shared" si="1"/>
        <v>-460</v>
      </c>
      <c r="P24" s="198">
        <f t="shared" si="2"/>
        <v>1.1368572130002086E-2</v>
      </c>
      <c r="Q24" s="199">
        <f t="shared" si="3"/>
        <v>1204</v>
      </c>
      <c r="R24" s="198">
        <f t="shared" si="4"/>
        <v>1.7486695920082118E-2</v>
      </c>
      <c r="S24" s="199">
        <f t="shared" si="5"/>
        <v>1873</v>
      </c>
      <c r="T24" s="198">
        <f t="shared" si="6"/>
        <v>4.8346989897506853E-2</v>
      </c>
      <c r="U24" s="199">
        <f t="shared" si="7"/>
        <v>5269</v>
      </c>
      <c r="V24" s="198">
        <f t="shared" si="8"/>
        <v>2.90848300248574E-2</v>
      </c>
      <c r="W24" s="199">
        <f t="shared" si="9"/>
        <v>3323</v>
      </c>
      <c r="X24" s="198">
        <f t="shared" si="10"/>
        <v>3.5220072294280147E-2</v>
      </c>
      <c r="Y24" s="199">
        <f t="shared" si="11"/>
        <v>4141</v>
      </c>
      <c r="Z24" s="198">
        <v>1.6823021151556979E-2</v>
      </c>
      <c r="AA24" s="199">
        <v>2021</v>
      </c>
    </row>
    <row r="25" spans="2:27">
      <c r="B25" s="169" t="s">
        <v>104</v>
      </c>
      <c r="D25" s="42">
        <v>15375</v>
      </c>
      <c r="E25" s="112">
        <v>14687</v>
      </c>
      <c r="F25" s="112">
        <v>15454</v>
      </c>
      <c r="G25" s="112">
        <v>14358</v>
      </c>
      <c r="H25" s="112">
        <v>14631</v>
      </c>
      <c r="I25" s="112">
        <v>14722</v>
      </c>
      <c r="J25" s="112">
        <v>14974</v>
      </c>
      <c r="K25" s="112">
        <v>15377</v>
      </c>
      <c r="L25" s="197"/>
      <c r="M25" s="8"/>
      <c r="N25" s="198">
        <f t="shared" si="0"/>
        <v>-4.4747967479674799E-2</v>
      </c>
      <c r="O25" s="199">
        <f t="shared" si="1"/>
        <v>-688</v>
      </c>
      <c r="P25" s="198">
        <f t="shared" si="2"/>
        <v>5.2223054401852043E-2</v>
      </c>
      <c r="Q25" s="199">
        <f t="shared" si="3"/>
        <v>767</v>
      </c>
      <c r="R25" s="198">
        <f t="shared" si="4"/>
        <v>-7.0920150122945502E-2</v>
      </c>
      <c r="S25" s="199">
        <f t="shared" si="5"/>
        <v>-1096</v>
      </c>
      <c r="T25" s="198">
        <f t="shared" si="6"/>
        <v>1.901379022147931E-2</v>
      </c>
      <c r="U25" s="199">
        <f t="shared" si="7"/>
        <v>273</v>
      </c>
      <c r="V25" s="198">
        <f t="shared" si="8"/>
        <v>6.2196705625041648E-3</v>
      </c>
      <c r="W25" s="199">
        <f t="shared" si="9"/>
        <v>91</v>
      </c>
      <c r="X25" s="198">
        <f t="shared" si="10"/>
        <v>1.7117239505501924E-2</v>
      </c>
      <c r="Y25" s="199">
        <f t="shared" si="11"/>
        <v>252</v>
      </c>
      <c r="Z25" s="198">
        <v>4.4633152173912949E-2</v>
      </c>
      <c r="AA25" s="199">
        <v>657</v>
      </c>
    </row>
    <row r="26" spans="2:27">
      <c r="B26" s="169" t="s">
        <v>105</v>
      </c>
      <c r="D26" s="42">
        <v>1893</v>
      </c>
      <c r="E26" s="112">
        <v>1916</v>
      </c>
      <c r="F26" s="112">
        <v>1999</v>
      </c>
      <c r="G26" s="112">
        <v>2183</v>
      </c>
      <c r="H26" s="112">
        <v>2277</v>
      </c>
      <c r="I26" s="112">
        <v>2436</v>
      </c>
      <c r="J26" s="112">
        <v>2573</v>
      </c>
      <c r="K26" s="112">
        <v>2541</v>
      </c>
      <c r="L26" s="197"/>
      <c r="M26" s="8"/>
      <c r="N26" s="198">
        <f t="shared" si="0"/>
        <v>1.2150026413100923E-2</v>
      </c>
      <c r="O26" s="199">
        <f t="shared" si="1"/>
        <v>23</v>
      </c>
      <c r="P26" s="198">
        <f t="shared" si="2"/>
        <v>4.3319415448851872E-2</v>
      </c>
      <c r="Q26" s="199">
        <f t="shared" si="3"/>
        <v>83</v>
      </c>
      <c r="R26" s="198">
        <f t="shared" si="4"/>
        <v>9.2046023011505662E-2</v>
      </c>
      <c r="S26" s="199">
        <f t="shared" si="5"/>
        <v>184</v>
      </c>
      <c r="T26" s="198">
        <f t="shared" si="6"/>
        <v>4.306000916170416E-2</v>
      </c>
      <c r="U26" s="199">
        <f t="shared" si="7"/>
        <v>94</v>
      </c>
      <c r="V26" s="198">
        <f t="shared" si="8"/>
        <v>6.9828722002635013E-2</v>
      </c>
      <c r="W26" s="199">
        <f t="shared" si="9"/>
        <v>159</v>
      </c>
      <c r="X26" s="198">
        <f t="shared" si="10"/>
        <v>5.6239737274220047E-2</v>
      </c>
      <c r="Y26" s="199">
        <f t="shared" si="11"/>
        <v>137</v>
      </c>
      <c r="Z26" s="198">
        <v>-5.0900548159749093E-3</v>
      </c>
      <c r="AA26" s="199">
        <v>-13</v>
      </c>
    </row>
    <row r="27" spans="2:27">
      <c r="B27" s="169" t="s">
        <v>106</v>
      </c>
      <c r="D27" s="42">
        <v>2568</v>
      </c>
      <c r="E27" s="112">
        <v>2575</v>
      </c>
      <c r="F27" s="112">
        <v>2623</v>
      </c>
      <c r="G27" s="112">
        <v>2770</v>
      </c>
      <c r="H27" s="112">
        <v>2960</v>
      </c>
      <c r="I27" s="112">
        <v>3172</v>
      </c>
      <c r="J27" s="112">
        <v>3340</v>
      </c>
      <c r="K27" s="112">
        <v>3415</v>
      </c>
      <c r="L27" s="197"/>
      <c r="M27" s="8"/>
      <c r="N27" s="198">
        <f t="shared" si="0"/>
        <v>2.7258566978192178E-3</v>
      </c>
      <c r="O27" s="199">
        <f t="shared" si="1"/>
        <v>7</v>
      </c>
      <c r="P27" s="198">
        <f t="shared" si="2"/>
        <v>1.8640776699029082E-2</v>
      </c>
      <c r="Q27" s="199">
        <f t="shared" si="3"/>
        <v>48</v>
      </c>
      <c r="R27" s="198">
        <f t="shared" si="4"/>
        <v>5.6042699199390089E-2</v>
      </c>
      <c r="S27" s="199">
        <f t="shared" si="5"/>
        <v>147</v>
      </c>
      <c r="T27" s="198">
        <f t="shared" si="6"/>
        <v>6.8592057761732939E-2</v>
      </c>
      <c r="U27" s="199">
        <f t="shared" si="7"/>
        <v>190</v>
      </c>
      <c r="V27" s="198">
        <f t="shared" si="8"/>
        <v>7.1621621621621667E-2</v>
      </c>
      <c r="W27" s="199">
        <f t="shared" si="9"/>
        <v>212</v>
      </c>
      <c r="X27" s="198">
        <f t="shared" si="10"/>
        <v>5.296343001261028E-2</v>
      </c>
      <c r="Y27" s="199">
        <f t="shared" si="11"/>
        <v>168</v>
      </c>
      <c r="Z27" s="198">
        <v>3.4848484848484913E-2</v>
      </c>
      <c r="AA27" s="199">
        <v>115</v>
      </c>
    </row>
    <row r="28" spans="2:27">
      <c r="B28" s="31" t="s">
        <v>49</v>
      </c>
      <c r="D28" s="63">
        <v>1894744</v>
      </c>
      <c r="E28" s="63">
        <v>1850950</v>
      </c>
      <c r="F28" s="63">
        <v>1892604</v>
      </c>
      <c r="G28" s="63">
        <v>1982018</v>
      </c>
      <c r="H28" s="63">
        <v>2061372</v>
      </c>
      <c r="I28" s="63">
        <v>2165648</v>
      </c>
      <c r="J28" s="63">
        <v>2326315</v>
      </c>
      <c r="K28" s="63">
        <v>2410165</v>
      </c>
      <c r="L28" s="64"/>
      <c r="M28" s="11"/>
      <c r="N28" s="200">
        <f t="shared" si="0"/>
        <v>-2.3113412682663204E-2</v>
      </c>
      <c r="O28" s="62">
        <f t="shared" si="1"/>
        <v>-43794</v>
      </c>
      <c r="P28" s="200">
        <f t="shared" si="2"/>
        <v>2.250411950619946E-2</v>
      </c>
      <c r="Q28" s="62">
        <f t="shared" si="3"/>
        <v>41654</v>
      </c>
      <c r="R28" s="200">
        <f t="shared" si="4"/>
        <v>4.7243903109155383E-2</v>
      </c>
      <c r="S28" s="62">
        <f t="shared" si="5"/>
        <v>89414</v>
      </c>
      <c r="T28" s="200">
        <f t="shared" si="6"/>
        <v>4.003697241901949E-2</v>
      </c>
      <c r="U28" s="62">
        <f t="shared" si="7"/>
        <v>79354</v>
      </c>
      <c r="V28" s="200">
        <f t="shared" si="8"/>
        <v>5.0585726399698938E-2</v>
      </c>
      <c r="W28" s="62">
        <f t="shared" si="9"/>
        <v>104276</v>
      </c>
      <c r="X28" s="200">
        <f t="shared" si="10"/>
        <v>7.4188880187362027E-2</v>
      </c>
      <c r="Y28" s="62">
        <f t="shared" si="11"/>
        <v>160667</v>
      </c>
      <c r="Z28" s="200">
        <v>6.6637251326788105E-2</v>
      </c>
      <c r="AA28" s="62">
        <v>150573</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5CC2A769-542A-45DB-8943-BD6C95753B95}">
          <x14:colorSeries rgb="FF376092"/>
          <x14:colorNegative rgb="FFD00000"/>
          <x14:colorAxis rgb="FF000000"/>
          <x14:colorMarkers rgb="FFD00000"/>
          <x14:colorFirst rgb="FFD00000"/>
          <x14:colorLast rgb="FFD00000"/>
          <x14:colorHigh rgb="FFD00000"/>
          <x14:colorLow rgb="FFD00000"/>
          <x14:sparklines>
            <x14:sparkline>
              <xm:f>EVO_sol!$D$9:$K$9</xm:f>
              <xm:sqref>L9</xm:sqref>
            </x14:sparkline>
            <x14:sparkline>
              <xm:f>EVO_sol!$D$10:$K$10</xm:f>
              <xm:sqref>L10</xm:sqref>
            </x14:sparkline>
            <x14:sparkline>
              <xm:f>EVO_sol!$D$11:$K$11</xm:f>
              <xm:sqref>L11</xm:sqref>
            </x14:sparkline>
            <x14:sparkline>
              <xm:f>EVO_sol!$D$12:$K$12</xm:f>
              <xm:sqref>L12</xm:sqref>
            </x14:sparkline>
            <x14:sparkline>
              <xm:f>EVO_sol!$D$13:$K$13</xm:f>
              <xm:sqref>L13</xm:sqref>
            </x14:sparkline>
            <x14:sparkline>
              <xm:f>EVO_sol!$D$14:$K$14</xm:f>
              <xm:sqref>L14</xm:sqref>
            </x14:sparkline>
            <x14:sparkline>
              <xm:f>EVO_sol!$D$15:$K$15</xm:f>
              <xm:sqref>L15</xm:sqref>
            </x14:sparkline>
            <x14:sparkline>
              <xm:f>EVO_sol!$D$16:$K$16</xm:f>
              <xm:sqref>L16</xm:sqref>
            </x14:sparkline>
            <x14:sparkline>
              <xm:f>EVO_sol!$D$17:$K$17</xm:f>
              <xm:sqref>L17</xm:sqref>
            </x14:sparkline>
            <x14:sparkline>
              <xm:f>EVO_sol!$D$18:$K$18</xm:f>
              <xm:sqref>L18</xm:sqref>
            </x14:sparkline>
            <x14:sparkline>
              <xm:f>EVO_sol!$D$19:$K$19</xm:f>
              <xm:sqref>L19</xm:sqref>
            </x14:sparkline>
            <x14:sparkline>
              <xm:f>EVO_sol!$D$20:$K$20</xm:f>
              <xm:sqref>L20</xm:sqref>
            </x14:sparkline>
            <x14:sparkline>
              <xm:f>EVO_sol!$D$21:$K$21</xm:f>
              <xm:sqref>L21</xm:sqref>
            </x14:sparkline>
            <x14:sparkline>
              <xm:f>EVO_sol!$D$22:$K$22</xm:f>
              <xm:sqref>L22</xm:sqref>
            </x14:sparkline>
            <x14:sparkline>
              <xm:f>EVO_sol!$D$23:$K$23</xm:f>
              <xm:sqref>L23</xm:sqref>
            </x14:sparkline>
            <x14:sparkline>
              <xm:f>EVO_sol!$D$24:$K$24</xm:f>
              <xm:sqref>L24</xm:sqref>
            </x14:sparkline>
            <x14:sparkline>
              <xm:f>EVO_sol!$D$25:$K$25</xm:f>
              <xm:sqref>L25</xm:sqref>
            </x14:sparkline>
            <x14:sparkline>
              <xm:f>EVO_sol!$D$26:$K$26</xm:f>
              <xm:sqref>L26</xm:sqref>
            </x14:sparkline>
            <x14:sparkline>
              <xm:f>EVO_sol!$D$27:$K$27</xm:f>
              <xm:sqref>L27</xm:sqref>
            </x14:sparkline>
            <x14:sparkline>
              <xm:f>EVO_sol!$D$28:$K$28</xm:f>
              <xm:sqref>L28</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2:AD43"/>
  <sheetViews>
    <sheetView showGridLines="0" workbookViewId="0"/>
  </sheetViews>
  <sheetFormatPr baseColWidth="10" defaultColWidth="8.7265625" defaultRowHeight="14.5"/>
  <cols>
    <col min="1" max="1" width="0.7265625" customWidth="1"/>
    <col min="3" max="3" width="0.7265625" customWidth="1"/>
    <col min="4" max="4" width="10" customWidth="1"/>
    <col min="7" max="7" width="0.7265625" customWidth="1"/>
    <col min="10" max="10" width="0.7265625" customWidth="1"/>
    <col min="13" max="13" width="0.7265625" customWidth="1"/>
    <col min="16" max="16" width="0.7265625" customWidth="1"/>
    <col min="19" max="19" width="0.7265625" customWidth="1"/>
    <col min="22" max="22" width="0.7265625" customWidth="1"/>
    <col min="25" max="25" width="0.7265625" customWidth="1"/>
    <col min="28" max="28" width="0.7265625" customWidth="1"/>
  </cols>
  <sheetData>
    <row r="2" spans="2:30" ht="49" customHeight="1"/>
    <row r="3" spans="2:30" ht="9" customHeight="1"/>
    <row r="4" spans="2:30" ht="21">
      <c r="B4" s="201" t="s">
        <v>240</v>
      </c>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row>
    <row r="5" spans="2:30" ht="23" customHeight="1">
      <c r="B5" s="203" t="s">
        <v>113</v>
      </c>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7" spans="2:30" ht="9" customHeight="1"/>
    <row r="8" spans="2:30" ht="23" customHeight="1">
      <c r="B8" s="204" t="s">
        <v>159</v>
      </c>
      <c r="D8" s="204" t="s">
        <v>199</v>
      </c>
      <c r="E8" s="204" t="s">
        <v>160</v>
      </c>
      <c r="F8" s="210"/>
      <c r="G8" s="210"/>
      <c r="H8" s="210"/>
      <c r="I8" s="210"/>
      <c r="J8" s="210"/>
      <c r="K8" s="210"/>
      <c r="L8" s="210"/>
      <c r="M8" s="210"/>
      <c r="N8" s="210"/>
      <c r="O8" s="210"/>
      <c r="P8" s="210"/>
      <c r="Q8" s="210"/>
      <c r="R8" s="210"/>
      <c r="S8" s="210"/>
      <c r="T8" s="210"/>
      <c r="U8" s="210"/>
      <c r="V8" s="210"/>
      <c r="W8" s="210"/>
      <c r="X8" s="210"/>
      <c r="Y8" s="210"/>
      <c r="Z8" s="210"/>
      <c r="AA8" s="211"/>
      <c r="AC8" s="204" t="s">
        <v>161</v>
      </c>
      <c r="AD8" s="206"/>
    </row>
    <row r="9" spans="2:30" ht="23" customHeight="1">
      <c r="B9" s="249"/>
      <c r="D9" s="249"/>
      <c r="E9" s="204" t="s">
        <v>162</v>
      </c>
      <c r="F9" s="211"/>
      <c r="H9" s="204" t="s">
        <v>163</v>
      </c>
      <c r="I9" s="211"/>
      <c r="K9" s="204" t="s">
        <v>164</v>
      </c>
      <c r="L9" s="211"/>
      <c r="N9" s="204" t="s">
        <v>165</v>
      </c>
      <c r="O9" s="211"/>
      <c r="Q9" s="204" t="s">
        <v>166</v>
      </c>
      <c r="R9" s="211"/>
      <c r="T9" s="204" t="s">
        <v>167</v>
      </c>
      <c r="U9" s="211"/>
      <c r="W9" s="204" t="s">
        <v>168</v>
      </c>
      <c r="X9" s="211"/>
      <c r="Z9" s="204" t="s">
        <v>169</v>
      </c>
      <c r="AA9" s="211"/>
      <c r="AC9" s="207"/>
      <c r="AD9" s="209"/>
    </row>
    <row r="10" spans="2:30" ht="23" customHeight="1">
      <c r="B10" s="220"/>
      <c r="D10" s="220"/>
      <c r="E10" s="4" t="s">
        <v>119</v>
      </c>
      <c r="F10" s="4" t="s">
        <v>170</v>
      </c>
      <c r="H10" s="4" t="s">
        <v>119</v>
      </c>
      <c r="I10" s="4" t="s">
        <v>170</v>
      </c>
      <c r="K10" s="4" t="s">
        <v>119</v>
      </c>
      <c r="L10" s="4" t="s">
        <v>170</v>
      </c>
      <c r="N10" s="4" t="s">
        <v>119</v>
      </c>
      <c r="O10" s="4" t="s">
        <v>170</v>
      </c>
      <c r="Q10" s="4" t="s">
        <v>119</v>
      </c>
      <c r="R10" s="4" t="s">
        <v>170</v>
      </c>
      <c r="T10" s="4" t="s">
        <v>119</v>
      </c>
      <c r="U10" s="4" t="s">
        <v>170</v>
      </c>
      <c r="W10" s="4" t="s">
        <v>119</v>
      </c>
      <c r="X10" s="4" t="s">
        <v>170</v>
      </c>
      <c r="Z10" s="4" t="s">
        <v>119</v>
      </c>
      <c r="AA10" s="4" t="s">
        <v>170</v>
      </c>
      <c r="AC10" s="4" t="s">
        <v>119</v>
      </c>
      <c r="AD10" s="4" t="s">
        <v>170</v>
      </c>
    </row>
    <row r="11" spans="2:30" ht="9" customHeight="1"/>
    <row r="12" spans="2:30" ht="23" customHeight="1">
      <c r="B12" s="256" t="s">
        <v>120</v>
      </c>
      <c r="D12" s="34" t="s">
        <v>66</v>
      </c>
      <c r="E12" s="95">
        <v>577</v>
      </c>
      <c r="F12" s="124">
        <f t="shared" ref="F12:F19" si="0">IFERROR(E12/AC12*100,"-")</f>
        <v>0.19811702982399518</v>
      </c>
      <c r="H12" s="95">
        <v>11232</v>
      </c>
      <c r="I12" s="124">
        <f t="shared" ref="I12:I19" si="1">IFERROR(H12/AC12*100,"-")</f>
        <v>3.8565866186882389</v>
      </c>
      <c r="K12" s="95">
        <v>6464</v>
      </c>
      <c r="L12" s="124">
        <f t="shared" ref="L12:L19" si="2">IFERROR(K12/AC12*100,"-")</f>
        <v>2.2194601053419492</v>
      </c>
      <c r="N12" s="95">
        <v>8623</v>
      </c>
      <c r="O12" s="124">
        <f t="shared" ref="O12:O19" si="3">IFERROR(N12/AC12*100,"-")</f>
        <v>2.9607680210958587</v>
      </c>
      <c r="Q12" s="95">
        <v>8634</v>
      </c>
      <c r="R12" s="124">
        <f t="shared" ref="R12:R19" si="4">IFERROR(Q12/AC12*100,"-")</f>
        <v>2.9645449488741322</v>
      </c>
      <c r="T12" s="95">
        <v>12336</v>
      </c>
      <c r="U12" s="124">
        <f t="shared" ref="U12:U19" si="5">IFERROR(T12/AC12*100,"-")</f>
        <v>4.2356528247986214</v>
      </c>
      <c r="W12" s="95">
        <v>42418</v>
      </c>
      <c r="X12" s="124">
        <f t="shared" ref="X12:X19" si="6">IFERROR(W12/AC12*100,"-")</f>
        <v>14.564520227165037</v>
      </c>
      <c r="Z12" s="95">
        <v>200958</v>
      </c>
      <c r="AA12" s="124">
        <f t="shared" ref="AA12:AA19" si="7">IFERROR(Z12/AC12*100,"-")</f>
        <v>69.00035022421217</v>
      </c>
      <c r="AC12" s="66">
        <f t="shared" ref="AC12:AD19" si="8">E12+H12+K12+N12+Q12+T12+W12+Z12</f>
        <v>291242</v>
      </c>
      <c r="AD12" s="134">
        <f t="shared" si="8"/>
        <v>100</v>
      </c>
    </row>
    <row r="13" spans="2:30" ht="23" customHeight="1">
      <c r="B13" s="223"/>
      <c r="D13" s="35" t="s">
        <v>65</v>
      </c>
      <c r="E13" s="72">
        <v>841</v>
      </c>
      <c r="F13" s="125">
        <f t="shared" si="0"/>
        <v>0.20661106265891979</v>
      </c>
      <c r="H13" s="72">
        <v>14529</v>
      </c>
      <c r="I13" s="125">
        <f t="shared" si="1"/>
        <v>3.5693842204178901</v>
      </c>
      <c r="K13" s="72">
        <v>8550</v>
      </c>
      <c r="L13" s="125">
        <f t="shared" si="2"/>
        <v>2.100504858185213</v>
      </c>
      <c r="N13" s="72">
        <v>11544</v>
      </c>
      <c r="O13" s="125">
        <f t="shared" si="3"/>
        <v>2.8360500681742806</v>
      </c>
      <c r="Q13" s="72">
        <v>13472</v>
      </c>
      <c r="R13" s="125">
        <f t="shared" si="4"/>
        <v>3.3097077718679748</v>
      </c>
      <c r="T13" s="72">
        <v>22918</v>
      </c>
      <c r="U13" s="125">
        <f t="shared" si="5"/>
        <v>5.6303357122676854</v>
      </c>
      <c r="W13" s="72">
        <v>74854</v>
      </c>
      <c r="X13" s="125">
        <f t="shared" si="6"/>
        <v>18.389612942058005</v>
      </c>
      <c r="Z13" s="72">
        <v>260337</v>
      </c>
      <c r="AA13" s="125">
        <f t="shared" si="7"/>
        <v>63.957793364370033</v>
      </c>
      <c r="AC13" s="141">
        <f t="shared" si="8"/>
        <v>407045</v>
      </c>
      <c r="AD13" s="142">
        <f t="shared" si="8"/>
        <v>100</v>
      </c>
    </row>
    <row r="14" spans="2:30" ht="23" customHeight="1">
      <c r="B14" s="223"/>
      <c r="D14" s="35" t="s">
        <v>64</v>
      </c>
      <c r="E14" s="72">
        <v>318</v>
      </c>
      <c r="F14" s="125">
        <f t="shared" si="0"/>
        <v>7.8420541249697912E-2</v>
      </c>
      <c r="H14" s="72">
        <v>12058</v>
      </c>
      <c r="I14" s="125">
        <f t="shared" si="1"/>
        <v>2.973568825122193</v>
      </c>
      <c r="K14" s="72">
        <v>8229</v>
      </c>
      <c r="L14" s="125">
        <f t="shared" si="2"/>
        <v>2.0293164589426547</v>
      </c>
      <c r="N14" s="72">
        <v>10050</v>
      </c>
      <c r="O14" s="125">
        <f t="shared" si="3"/>
        <v>2.4783850300612071</v>
      </c>
      <c r="Q14" s="72">
        <v>14358</v>
      </c>
      <c r="R14" s="125">
        <f t="shared" si="4"/>
        <v>3.5407614190665488</v>
      </c>
      <c r="T14" s="72">
        <v>26132</v>
      </c>
      <c r="U14" s="125">
        <f t="shared" si="5"/>
        <v>6.4442942891103954</v>
      </c>
      <c r="W14" s="72">
        <v>97099</v>
      </c>
      <c r="X14" s="125">
        <f t="shared" si="6"/>
        <v>23.94514507800131</v>
      </c>
      <c r="Z14" s="72">
        <v>237262</v>
      </c>
      <c r="AA14" s="125">
        <f t="shared" si="7"/>
        <v>58.51010835844599</v>
      </c>
      <c r="AC14" s="141">
        <f t="shared" si="8"/>
        <v>405506</v>
      </c>
      <c r="AD14" s="142">
        <f t="shared" si="8"/>
        <v>100</v>
      </c>
    </row>
    <row r="15" spans="2:30" ht="23" customHeight="1">
      <c r="B15" s="231"/>
      <c r="D15" s="31" t="s">
        <v>161</v>
      </c>
      <c r="E15" s="60">
        <f>SUM(E12:E14)</f>
        <v>1736</v>
      </c>
      <c r="F15" s="137">
        <f t="shared" si="0"/>
        <v>0.15727586603647603</v>
      </c>
      <c r="H15" s="60">
        <f>SUM(H12:H14)</f>
        <v>37819</v>
      </c>
      <c r="I15" s="137">
        <f t="shared" si="1"/>
        <v>3.4262764848119165</v>
      </c>
      <c r="K15" s="60">
        <f>SUM(K12:K14)</f>
        <v>23243</v>
      </c>
      <c r="L15" s="137">
        <f t="shared" si="2"/>
        <v>2.1057390289664819</v>
      </c>
      <c r="N15" s="60">
        <f>SUM(N12:N14)</f>
        <v>30217</v>
      </c>
      <c r="O15" s="137">
        <f t="shared" si="3"/>
        <v>2.7375603940231548</v>
      </c>
      <c r="Q15" s="60">
        <f>SUM(Q12:Q14)</f>
        <v>36464</v>
      </c>
      <c r="R15" s="137">
        <f t="shared" si="4"/>
        <v>3.303517960342202</v>
      </c>
      <c r="T15" s="60">
        <f>SUM(T12:T14)</f>
        <v>61386</v>
      </c>
      <c r="U15" s="137">
        <f t="shared" si="5"/>
        <v>5.5613688436146997</v>
      </c>
      <c r="W15" s="60">
        <f>SUM(W12:W14)</f>
        <v>214371</v>
      </c>
      <c r="X15" s="137">
        <f t="shared" si="6"/>
        <v>19.421304538079152</v>
      </c>
      <c r="Z15" s="60">
        <f>SUM(Z12:Z14)</f>
        <v>698557</v>
      </c>
      <c r="AA15" s="137">
        <f t="shared" si="7"/>
        <v>63.286956884125921</v>
      </c>
      <c r="AC15" s="60">
        <f t="shared" si="8"/>
        <v>1103793</v>
      </c>
      <c r="AD15" s="137">
        <f t="shared" si="8"/>
        <v>100</v>
      </c>
    </row>
    <row r="16" spans="2:30" ht="23" customHeight="1">
      <c r="B16" s="256" t="s">
        <v>121</v>
      </c>
      <c r="D16" s="34" t="s">
        <v>66</v>
      </c>
      <c r="E16" s="95">
        <v>751</v>
      </c>
      <c r="F16" s="124">
        <f t="shared" si="0"/>
        <v>0.4447761017240256</v>
      </c>
      <c r="H16" s="95">
        <v>24748</v>
      </c>
      <c r="I16" s="124">
        <f t="shared" si="1"/>
        <v>14.656882776919023</v>
      </c>
      <c r="K16" s="95">
        <v>10545</v>
      </c>
      <c r="L16" s="124">
        <f t="shared" si="2"/>
        <v>6.2452250235417441</v>
      </c>
      <c r="N16" s="95">
        <v>10737</v>
      </c>
      <c r="O16" s="124">
        <f t="shared" si="3"/>
        <v>6.358936090826715</v>
      </c>
      <c r="Q16" s="95">
        <v>9719</v>
      </c>
      <c r="R16" s="124">
        <f t="shared" si="4"/>
        <v>5.7560305361595274</v>
      </c>
      <c r="T16" s="95">
        <v>13602</v>
      </c>
      <c r="U16" s="124">
        <f t="shared" si="5"/>
        <v>8.055718422969635</v>
      </c>
      <c r="W16" s="95">
        <v>32359</v>
      </c>
      <c r="X16" s="124">
        <f t="shared" si="6"/>
        <v>19.16446055351231</v>
      </c>
      <c r="Z16" s="95">
        <v>66388</v>
      </c>
      <c r="AA16" s="124">
        <f t="shared" si="7"/>
        <v>39.317970494347023</v>
      </c>
      <c r="AC16" s="66">
        <f t="shared" si="8"/>
        <v>168849</v>
      </c>
      <c r="AD16" s="134">
        <f t="shared" si="8"/>
        <v>100</v>
      </c>
    </row>
    <row r="17" spans="2:30" ht="23" customHeight="1">
      <c r="B17" s="223"/>
      <c r="D17" s="35" t="s">
        <v>65</v>
      </c>
      <c r="E17" s="72">
        <v>1008</v>
      </c>
      <c r="F17" s="125">
        <f t="shared" si="0"/>
        <v>0.40138733479606103</v>
      </c>
      <c r="H17" s="72">
        <v>36178</v>
      </c>
      <c r="I17" s="125">
        <f t="shared" si="1"/>
        <v>14.406141863345134</v>
      </c>
      <c r="K17" s="72">
        <v>13968</v>
      </c>
      <c r="L17" s="125">
        <f t="shared" si="2"/>
        <v>5.5620816393168448</v>
      </c>
      <c r="N17" s="72">
        <v>15093</v>
      </c>
      <c r="O17" s="125">
        <f t="shared" si="3"/>
        <v>6.0100585754731632</v>
      </c>
      <c r="Q17" s="72">
        <v>15552</v>
      </c>
      <c r="R17" s="125">
        <f t="shared" si="4"/>
        <v>6.1928331654249407</v>
      </c>
      <c r="T17" s="72">
        <v>24292</v>
      </c>
      <c r="U17" s="125">
        <f t="shared" si="5"/>
        <v>9.6731162072082473</v>
      </c>
      <c r="W17" s="72">
        <v>51902</v>
      </c>
      <c r="X17" s="125">
        <f t="shared" si="6"/>
        <v>20.667465724786862</v>
      </c>
      <c r="Z17" s="72">
        <v>93136</v>
      </c>
      <c r="AA17" s="125">
        <f t="shared" si="7"/>
        <v>37.086915489648746</v>
      </c>
      <c r="AC17" s="141">
        <f t="shared" si="8"/>
        <v>251129</v>
      </c>
      <c r="AD17" s="142">
        <f t="shared" si="8"/>
        <v>100</v>
      </c>
    </row>
    <row r="18" spans="2:30" ht="23" customHeight="1">
      <c r="B18" s="223"/>
      <c r="D18" s="35" t="s">
        <v>64</v>
      </c>
      <c r="E18" s="72">
        <v>471</v>
      </c>
      <c r="F18" s="125">
        <f t="shared" si="0"/>
        <v>0.19270503037865924</v>
      </c>
      <c r="H18" s="72">
        <v>27265</v>
      </c>
      <c r="I18" s="125">
        <f t="shared" si="1"/>
        <v>11.155207331792239</v>
      </c>
      <c r="K18" s="72">
        <v>14227</v>
      </c>
      <c r="L18" s="125">
        <f t="shared" si="2"/>
        <v>5.820837509972792</v>
      </c>
      <c r="N18" s="72">
        <v>14018</v>
      </c>
      <c r="O18" s="125">
        <f t="shared" si="3"/>
        <v>5.7353272098684611</v>
      </c>
      <c r="Q18" s="72">
        <v>15688</v>
      </c>
      <c r="R18" s="125">
        <f t="shared" si="4"/>
        <v>6.4185913303193338</v>
      </c>
      <c r="T18" s="72">
        <v>24938</v>
      </c>
      <c r="U18" s="125">
        <f t="shared" si="5"/>
        <v>10.203138105271771</v>
      </c>
      <c r="W18" s="72">
        <v>52659</v>
      </c>
      <c r="X18" s="125">
        <f t="shared" si="6"/>
        <v>21.544913364564369</v>
      </c>
      <c r="Z18" s="72">
        <v>95149</v>
      </c>
      <c r="AA18" s="125">
        <f t="shared" si="7"/>
        <v>38.929280117832377</v>
      </c>
      <c r="AC18" s="141">
        <f t="shared" si="8"/>
        <v>244415</v>
      </c>
      <c r="AD18" s="142">
        <f t="shared" si="8"/>
        <v>100</v>
      </c>
    </row>
    <row r="19" spans="2:30" ht="23" customHeight="1">
      <c r="B19" s="231"/>
      <c r="D19" s="31" t="s">
        <v>161</v>
      </c>
      <c r="E19" s="60">
        <f>SUM(E16:E18)</f>
        <v>2230</v>
      </c>
      <c r="F19" s="137">
        <f t="shared" si="0"/>
        <v>0.33564471630495807</v>
      </c>
      <c r="H19" s="60">
        <f>SUM(H16:H18)</f>
        <v>88191</v>
      </c>
      <c r="I19" s="137">
        <f t="shared" si="1"/>
        <v>13.273920706569756</v>
      </c>
      <c r="K19" s="60">
        <f>SUM(K16:K18)</f>
        <v>38740</v>
      </c>
      <c r="L19" s="137">
        <f t="shared" si="2"/>
        <v>5.8308862375130381</v>
      </c>
      <c r="N19" s="60">
        <f>SUM(N16:N18)</f>
        <v>39848</v>
      </c>
      <c r="O19" s="137">
        <f t="shared" si="3"/>
        <v>5.9976550023856365</v>
      </c>
      <c r="Q19" s="60">
        <f>SUM(Q16:Q18)</f>
        <v>40959</v>
      </c>
      <c r="R19" s="137">
        <f t="shared" si="4"/>
        <v>6.1648753072353264</v>
      </c>
      <c r="T19" s="60">
        <f>SUM(T16:T18)</f>
        <v>62832</v>
      </c>
      <c r="U19" s="137">
        <f t="shared" si="5"/>
        <v>9.457053280212163</v>
      </c>
      <c r="W19" s="60">
        <f>SUM(W16:W18)</f>
        <v>136920</v>
      </c>
      <c r="X19" s="137">
        <f t="shared" si="6"/>
        <v>20.60828455447303</v>
      </c>
      <c r="Z19" s="60">
        <f>SUM(Z16:Z18)</f>
        <v>254673</v>
      </c>
      <c r="AA19" s="137">
        <f t="shared" si="7"/>
        <v>38.331680195306092</v>
      </c>
      <c r="AC19" s="60">
        <f t="shared" si="8"/>
        <v>664393</v>
      </c>
      <c r="AD19" s="137">
        <f t="shared" si="8"/>
        <v>100</v>
      </c>
    </row>
    <row r="20" spans="2:30" ht="9" customHeight="1"/>
    <row r="21" spans="2:30" ht="23" customHeight="1">
      <c r="B21" s="253" t="s">
        <v>171</v>
      </c>
      <c r="C21" s="254"/>
      <c r="D21" s="255"/>
      <c r="E21" s="143">
        <v>3966</v>
      </c>
      <c r="F21" s="144">
        <f>IFERROR(E21/AC21*100,"-")</f>
        <v>0.22429767004150014</v>
      </c>
      <c r="G21" s="9"/>
      <c r="H21" s="143">
        <v>126010</v>
      </c>
      <c r="I21" s="144">
        <f>IFERROR(H21/AC21*100,"-")</f>
        <v>7.1265127085046478</v>
      </c>
      <c r="J21" s="9"/>
      <c r="K21" s="143">
        <v>61983</v>
      </c>
      <c r="L21" s="144">
        <f>IFERROR(K21/AC21*100,"-")</f>
        <v>3.5054570050888314</v>
      </c>
      <c r="M21" s="9"/>
      <c r="N21" s="143">
        <v>70065</v>
      </c>
      <c r="O21" s="144">
        <f>IFERROR(N21/AC21*100,"-")</f>
        <v>3.9625356155970017</v>
      </c>
      <c r="P21" s="9"/>
      <c r="Q21" s="143">
        <v>77423</v>
      </c>
      <c r="R21" s="144">
        <f>IFERROR(Q21/AC21*100,"-")</f>
        <v>4.3786683075196837</v>
      </c>
      <c r="S21" s="9"/>
      <c r="T21" s="143">
        <v>124218</v>
      </c>
      <c r="U21" s="144">
        <f>IFERROR(T21/AC21*100,"-")</f>
        <v>7.0251659044919474</v>
      </c>
      <c r="V21" s="9"/>
      <c r="W21" s="143">
        <v>351291</v>
      </c>
      <c r="X21" s="144">
        <f>IFERROR(W21/AC21*100,"-")</f>
        <v>19.867310339523105</v>
      </c>
      <c r="Y21" s="9"/>
      <c r="Z21" s="143">
        <v>953230</v>
      </c>
      <c r="AA21" s="144">
        <f>IFERROR(Z21/AC21*100,"-")</f>
        <v>53.910052449233284</v>
      </c>
      <c r="AB21" s="9"/>
      <c r="AC21" s="143">
        <f>E21+H21+K21+N21+Q21+T21+W21+Z21</f>
        <v>1768186</v>
      </c>
      <c r="AD21" s="144">
        <f>F21+I21+L21+O21+R21+U21+X21+AA21</f>
        <v>100</v>
      </c>
    </row>
    <row r="43" spans="2:2">
      <c r="B43" s="32" t="s">
        <v>172</v>
      </c>
    </row>
  </sheetData>
  <mergeCells count="17">
    <mergeCell ref="B5:AC5"/>
    <mergeCell ref="E8:AA8"/>
    <mergeCell ref="B4:AD4"/>
    <mergeCell ref="AC8:AD9"/>
    <mergeCell ref="Z9:AA9"/>
    <mergeCell ref="K9:L9"/>
    <mergeCell ref="D8:D10"/>
    <mergeCell ref="B8:B10"/>
    <mergeCell ref="Q9:R9"/>
    <mergeCell ref="T9:U9"/>
    <mergeCell ref="B21:D21"/>
    <mergeCell ref="E9:F9"/>
    <mergeCell ref="H9:I9"/>
    <mergeCell ref="W9:X9"/>
    <mergeCell ref="N9:O9"/>
    <mergeCell ref="B16:B19"/>
    <mergeCell ref="B12:B15"/>
  </mergeCells>
  <printOptions horizontalCentered="1" verticalCentered="1"/>
  <pageMargins left="0.27777777777777779" right="0.27777777777777779" top="0.27777777777777779" bottom="0.27777777777777779" header="0.1388888888888889" footer="0.1388888888888889"/>
  <pageSetup paperSize="9" scale="73"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6:T7"/>
  <sheetViews>
    <sheetView showGridLines="0" workbookViewId="0"/>
  </sheetViews>
  <sheetFormatPr baseColWidth="10" defaultColWidth="8.7265625" defaultRowHeight="14.5"/>
  <sheetData>
    <row r="6" spans="1:20" ht="21">
      <c r="A6" s="201" t="s">
        <v>241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Q32"/>
  <sheetViews>
    <sheetView showGridLines="0" workbookViewId="0"/>
  </sheetViews>
  <sheetFormatPr baseColWidth="10" defaultColWidth="8.7265625" defaultRowHeight="14.5"/>
  <cols>
    <col min="1" max="1" width="0.7265625" customWidth="1"/>
    <col min="2" max="2" width="32.453125" customWidth="1"/>
    <col min="3" max="5" width="12" customWidth="1"/>
    <col min="6" max="6" width="0.36328125" customWidth="1"/>
    <col min="7" max="9" width="12" customWidth="1"/>
    <col min="10" max="10" width="0.36328125" customWidth="1"/>
    <col min="11" max="13" width="12" customWidth="1"/>
    <col min="14" max="14" width="0.36328125" customWidth="1"/>
    <col min="15" max="17" width="12" customWidth="1"/>
  </cols>
  <sheetData>
    <row r="1" spans="1:17" ht="12" customHeight="1"/>
    <row r="2" spans="1:17" ht="52.5" customHeight="1"/>
    <row r="3" spans="1:17" ht="4.5" customHeight="1"/>
    <row r="4" spans="1:17" ht="17" customHeight="1">
      <c r="A4" s="201" t="s">
        <v>242</v>
      </c>
      <c r="B4" s="202"/>
      <c r="C4" s="202"/>
      <c r="D4" s="202"/>
      <c r="E4" s="202"/>
      <c r="F4" s="202"/>
      <c r="G4" s="202"/>
      <c r="H4" s="202"/>
      <c r="I4" s="202"/>
      <c r="J4" s="202"/>
      <c r="K4" s="202"/>
      <c r="L4" s="202"/>
      <c r="M4" s="202"/>
      <c r="N4" s="202"/>
      <c r="O4" s="202"/>
      <c r="P4" s="202"/>
      <c r="Q4" s="202"/>
    </row>
    <row r="5" spans="1:17" ht="17" customHeight="1">
      <c r="B5" s="203" t="s">
        <v>113</v>
      </c>
      <c r="C5" s="202"/>
      <c r="D5" s="202"/>
      <c r="E5" s="202"/>
      <c r="F5" s="202"/>
      <c r="G5" s="202"/>
      <c r="H5" s="202"/>
      <c r="I5" s="202"/>
      <c r="J5" s="202"/>
      <c r="K5" s="202"/>
      <c r="L5" s="202"/>
      <c r="M5" s="202"/>
      <c r="N5" s="202"/>
      <c r="O5" s="202"/>
      <c r="P5" s="202"/>
    </row>
    <row r="6" spans="1:17" ht="6" customHeight="1"/>
    <row r="7" spans="1:17" ht="17" customHeight="1">
      <c r="B7" s="263" t="s">
        <v>114</v>
      </c>
      <c r="C7" s="264" t="s">
        <v>171</v>
      </c>
      <c r="D7" s="215"/>
      <c r="E7" s="261"/>
      <c r="G7" s="260" t="s">
        <v>66</v>
      </c>
      <c r="H7" s="215"/>
      <c r="I7" s="261"/>
      <c r="K7" s="260" t="s">
        <v>65</v>
      </c>
      <c r="L7" s="215"/>
      <c r="M7" s="261"/>
      <c r="O7" s="260" t="s">
        <v>64</v>
      </c>
      <c r="P7" s="215"/>
      <c r="Q7" s="261"/>
    </row>
    <row r="8" spans="1:17" ht="17" customHeight="1">
      <c r="B8" s="243"/>
      <c r="C8" s="207"/>
      <c r="D8" s="208"/>
      <c r="E8" s="209"/>
      <c r="G8" s="262"/>
      <c r="H8" s="208"/>
      <c r="I8" s="209"/>
      <c r="K8" s="262"/>
      <c r="L8" s="208"/>
      <c r="M8" s="209"/>
      <c r="O8" s="262"/>
      <c r="P8" s="208"/>
      <c r="Q8" s="209"/>
    </row>
    <row r="9" spans="1:17" ht="39" customHeight="1">
      <c r="B9" s="243"/>
      <c r="C9" s="219" t="s">
        <v>69</v>
      </c>
      <c r="D9" s="211"/>
      <c r="E9" s="27" t="s">
        <v>243</v>
      </c>
      <c r="G9" s="240" t="s">
        <v>69</v>
      </c>
      <c r="H9" s="211"/>
      <c r="I9" s="27" t="s">
        <v>243</v>
      </c>
      <c r="K9" s="240" t="s">
        <v>69</v>
      </c>
      <c r="L9" s="211"/>
      <c r="M9" s="27" t="s">
        <v>243</v>
      </c>
      <c r="O9" s="240" t="s">
        <v>69</v>
      </c>
      <c r="P9" s="211"/>
      <c r="Q9" s="27" t="s">
        <v>243</v>
      </c>
    </row>
    <row r="10" spans="1:17" ht="32.5" customHeight="1">
      <c r="B10" s="218"/>
      <c r="C10" s="28" t="s">
        <v>119</v>
      </c>
      <c r="D10" s="28" t="s">
        <v>128</v>
      </c>
      <c r="E10" s="21" t="s">
        <v>119</v>
      </c>
      <c r="G10" s="20" t="s">
        <v>119</v>
      </c>
      <c r="H10" s="28" t="s">
        <v>244</v>
      </c>
      <c r="I10" s="21" t="s">
        <v>119</v>
      </c>
      <c r="K10" s="20" t="s">
        <v>119</v>
      </c>
      <c r="L10" s="28" t="s">
        <v>244</v>
      </c>
      <c r="M10" s="21" t="s">
        <v>119</v>
      </c>
      <c r="O10" s="20" t="s">
        <v>119</v>
      </c>
      <c r="P10" s="28" t="s">
        <v>244</v>
      </c>
      <c r="Q10" s="21" t="s">
        <v>119</v>
      </c>
    </row>
    <row r="11" spans="1:17" ht="4.5" customHeight="1"/>
    <row r="12" spans="1:17">
      <c r="B12" s="149" t="s">
        <v>88</v>
      </c>
      <c r="C12" s="150">
        <v>566523</v>
      </c>
      <c r="D12" s="151">
        <v>22.16692562897321</v>
      </c>
      <c r="E12" s="152">
        <v>359838</v>
      </c>
      <c r="G12" s="150">
        <v>131669</v>
      </c>
      <c r="H12" s="151">
        <v>23.241598311101232</v>
      </c>
      <c r="I12" s="152">
        <v>89264</v>
      </c>
      <c r="K12" s="150">
        <v>235732</v>
      </c>
      <c r="L12" s="151">
        <v>41.61031414435071</v>
      </c>
      <c r="M12" s="152">
        <v>151292</v>
      </c>
      <c r="O12" s="150">
        <v>199122</v>
      </c>
      <c r="P12" s="151">
        <v>35.148087544548048</v>
      </c>
      <c r="Q12" s="152">
        <v>119282</v>
      </c>
    </row>
    <row r="13" spans="1:17">
      <c r="B13" s="153" t="s">
        <v>89</v>
      </c>
      <c r="C13" s="154">
        <v>69007</v>
      </c>
      <c r="D13" s="155">
        <v>2.7001075629384048</v>
      </c>
      <c r="E13" s="156">
        <v>51969</v>
      </c>
      <c r="G13" s="154">
        <v>19885</v>
      </c>
      <c r="H13" s="155">
        <v>28.815917225788692</v>
      </c>
      <c r="I13" s="156">
        <v>15051</v>
      </c>
      <c r="K13" s="154">
        <v>24198</v>
      </c>
      <c r="L13" s="155">
        <v>35.066007796310522</v>
      </c>
      <c r="M13" s="156">
        <v>18385</v>
      </c>
      <c r="O13" s="154">
        <v>24924</v>
      </c>
      <c r="P13" s="155">
        <v>36.118074977900797</v>
      </c>
      <c r="Q13" s="156">
        <v>18533</v>
      </c>
    </row>
    <row r="14" spans="1:17">
      <c r="B14" s="153" t="s">
        <v>90</v>
      </c>
      <c r="C14" s="154">
        <v>53722</v>
      </c>
      <c r="D14" s="155">
        <v>2.1020357137127679</v>
      </c>
      <c r="E14" s="156">
        <v>36915</v>
      </c>
      <c r="G14" s="154">
        <v>10593</v>
      </c>
      <c r="H14" s="155">
        <v>19.718178772197611</v>
      </c>
      <c r="I14" s="156">
        <v>7616</v>
      </c>
      <c r="K14" s="154">
        <v>17126</v>
      </c>
      <c r="L14" s="155">
        <v>31.8789322810022</v>
      </c>
      <c r="M14" s="156">
        <v>11813</v>
      </c>
      <c r="O14" s="154">
        <v>26003</v>
      </c>
      <c r="P14" s="155">
        <v>48.402888946800203</v>
      </c>
      <c r="Q14" s="156">
        <v>17486</v>
      </c>
    </row>
    <row r="15" spans="1:17">
      <c r="B15" s="153" t="s">
        <v>91</v>
      </c>
      <c r="C15" s="154">
        <v>60095</v>
      </c>
      <c r="D15" s="155">
        <v>2.3513986116594472</v>
      </c>
      <c r="E15" s="156">
        <v>35529</v>
      </c>
      <c r="G15" s="154">
        <v>12544</v>
      </c>
      <c r="H15" s="155">
        <v>20.873616773442048</v>
      </c>
      <c r="I15" s="156">
        <v>8394</v>
      </c>
      <c r="K15" s="154">
        <v>19269</v>
      </c>
      <c r="L15" s="155">
        <v>32.06423163324736</v>
      </c>
      <c r="M15" s="156">
        <v>11326</v>
      </c>
      <c r="O15" s="154">
        <v>28282</v>
      </c>
      <c r="P15" s="155">
        <v>47.062151593310588</v>
      </c>
      <c r="Q15" s="156">
        <v>15809</v>
      </c>
    </row>
    <row r="16" spans="1:17">
      <c r="B16" s="153" t="s">
        <v>92</v>
      </c>
      <c r="C16" s="154">
        <v>95191</v>
      </c>
      <c r="D16" s="155">
        <v>3.7246357474411251</v>
      </c>
      <c r="E16" s="156">
        <v>78408</v>
      </c>
      <c r="G16" s="154">
        <v>32443</v>
      </c>
      <c r="H16" s="155">
        <v>34.082003550755843</v>
      </c>
      <c r="I16" s="156">
        <v>26730</v>
      </c>
      <c r="K16" s="154">
        <v>34480</v>
      </c>
      <c r="L16" s="155">
        <v>36.221911735353132</v>
      </c>
      <c r="M16" s="156">
        <v>28252</v>
      </c>
      <c r="O16" s="154">
        <v>28268</v>
      </c>
      <c r="P16" s="155">
        <v>29.696084713891018</v>
      </c>
      <c r="Q16" s="156">
        <v>23426</v>
      </c>
    </row>
    <row r="17" spans="2:17">
      <c r="B17" s="153" t="s">
        <v>93</v>
      </c>
      <c r="C17" s="154">
        <v>31417</v>
      </c>
      <c r="D17" s="155">
        <v>1.2292851349114711</v>
      </c>
      <c r="E17" s="156">
        <v>19672</v>
      </c>
      <c r="G17" s="154">
        <v>8755</v>
      </c>
      <c r="H17" s="155">
        <v>27.867078333386381</v>
      </c>
      <c r="I17" s="156">
        <v>5169</v>
      </c>
      <c r="K17" s="154">
        <v>14276</v>
      </c>
      <c r="L17" s="155">
        <v>45.440366680459633</v>
      </c>
      <c r="M17" s="156">
        <v>8606</v>
      </c>
      <c r="O17" s="154">
        <v>8386</v>
      </c>
      <c r="P17" s="155">
        <v>26.69255498615399</v>
      </c>
      <c r="Q17" s="156">
        <v>5897</v>
      </c>
    </row>
    <row r="18" spans="2:17">
      <c r="B18" s="153" t="s">
        <v>94</v>
      </c>
      <c r="C18" s="154">
        <v>182685</v>
      </c>
      <c r="D18" s="155">
        <v>7.1481030929529261</v>
      </c>
      <c r="E18" s="156">
        <v>129156</v>
      </c>
      <c r="G18" s="154">
        <v>48088</v>
      </c>
      <c r="H18" s="155">
        <v>26.322905547800861</v>
      </c>
      <c r="I18" s="156">
        <v>34512</v>
      </c>
      <c r="K18" s="154">
        <v>60398</v>
      </c>
      <c r="L18" s="155">
        <v>33.061280345950678</v>
      </c>
      <c r="M18" s="156">
        <v>42636</v>
      </c>
      <c r="O18" s="154">
        <v>74199</v>
      </c>
      <c r="P18" s="155">
        <v>40.615814106248457</v>
      </c>
      <c r="Q18" s="156">
        <v>52008</v>
      </c>
    </row>
    <row r="19" spans="2:17">
      <c r="B19" s="153" t="s">
        <v>95</v>
      </c>
      <c r="C19" s="154">
        <v>123820</v>
      </c>
      <c r="D19" s="155">
        <v>4.8448319510054532</v>
      </c>
      <c r="E19" s="156">
        <v>82708</v>
      </c>
      <c r="G19" s="154">
        <v>37783</v>
      </c>
      <c r="H19" s="155">
        <v>30.514456469068001</v>
      </c>
      <c r="I19" s="156">
        <v>25106</v>
      </c>
      <c r="K19" s="154">
        <v>40294</v>
      </c>
      <c r="L19" s="155">
        <v>32.54240025843967</v>
      </c>
      <c r="M19" s="156">
        <v>26820</v>
      </c>
      <c r="O19" s="154">
        <v>45743</v>
      </c>
      <c r="P19" s="155">
        <v>36.943143272492328</v>
      </c>
      <c r="Q19" s="156">
        <v>30782</v>
      </c>
    </row>
    <row r="20" spans="2:17">
      <c r="B20" s="153" t="s">
        <v>96</v>
      </c>
      <c r="C20" s="154">
        <v>332348</v>
      </c>
      <c r="D20" s="155">
        <v>13.004120572223879</v>
      </c>
      <c r="E20" s="156">
        <v>266865</v>
      </c>
      <c r="G20" s="154">
        <v>59877</v>
      </c>
      <c r="H20" s="155">
        <v>18.016356349368731</v>
      </c>
      <c r="I20" s="156">
        <v>47815</v>
      </c>
      <c r="K20" s="154">
        <v>127573</v>
      </c>
      <c r="L20" s="155">
        <v>38.38536714528145</v>
      </c>
      <c r="M20" s="156">
        <v>100795</v>
      </c>
      <c r="O20" s="154">
        <v>144898</v>
      </c>
      <c r="P20" s="155">
        <v>43.598276505349823</v>
      </c>
      <c r="Q20" s="156">
        <v>118255</v>
      </c>
    </row>
    <row r="21" spans="2:17">
      <c r="B21" s="153" t="s">
        <v>97</v>
      </c>
      <c r="C21" s="154">
        <v>279001</v>
      </c>
      <c r="D21" s="155">
        <v>10.91675786756964</v>
      </c>
      <c r="E21" s="156">
        <v>185958</v>
      </c>
      <c r="G21" s="154">
        <v>74745</v>
      </c>
      <c r="H21" s="155">
        <v>26.790226558327749</v>
      </c>
      <c r="I21" s="156">
        <v>49723</v>
      </c>
      <c r="K21" s="154">
        <v>106029</v>
      </c>
      <c r="L21" s="155">
        <v>38.003089594660949</v>
      </c>
      <c r="M21" s="156">
        <v>70423</v>
      </c>
      <c r="O21" s="154">
        <v>98227</v>
      </c>
      <c r="P21" s="155">
        <v>35.206683847011298</v>
      </c>
      <c r="Q21" s="156">
        <v>65812</v>
      </c>
    </row>
    <row r="22" spans="2:17">
      <c r="B22" s="153" t="s">
        <v>98</v>
      </c>
      <c r="C22" s="154">
        <v>45029</v>
      </c>
      <c r="D22" s="155">
        <v>1.761895799723991</v>
      </c>
      <c r="E22" s="156">
        <v>37477</v>
      </c>
      <c r="G22" s="154">
        <v>13856</v>
      </c>
      <c r="H22" s="155">
        <v>30.771280730196089</v>
      </c>
      <c r="I22" s="156">
        <v>12224</v>
      </c>
      <c r="K22" s="154">
        <v>15315</v>
      </c>
      <c r="L22" s="155">
        <v>34.011414865975262</v>
      </c>
      <c r="M22" s="156">
        <v>12706</v>
      </c>
      <c r="O22" s="154">
        <v>15858</v>
      </c>
      <c r="P22" s="155">
        <v>35.217304403828642</v>
      </c>
      <c r="Q22" s="156">
        <v>12547</v>
      </c>
    </row>
    <row r="23" spans="2:17">
      <c r="B23" s="153" t="s">
        <v>99</v>
      </c>
      <c r="C23" s="154">
        <v>163864</v>
      </c>
      <c r="D23" s="155">
        <v>6.4116745503113997</v>
      </c>
      <c r="E23" s="156">
        <v>98578</v>
      </c>
      <c r="G23" s="154">
        <v>43413</v>
      </c>
      <c r="H23" s="155">
        <v>26.493311526631839</v>
      </c>
      <c r="I23" s="156">
        <v>27633</v>
      </c>
      <c r="K23" s="154">
        <v>54340</v>
      </c>
      <c r="L23" s="155">
        <v>33.161646243226087</v>
      </c>
      <c r="M23" s="156">
        <v>32967</v>
      </c>
      <c r="O23" s="154">
        <v>66111</v>
      </c>
      <c r="P23" s="155">
        <v>40.34504223014207</v>
      </c>
      <c r="Q23" s="156">
        <v>37978</v>
      </c>
    </row>
    <row r="24" spans="2:17">
      <c r="B24" s="153" t="s">
        <v>100</v>
      </c>
      <c r="C24" s="154">
        <v>329352</v>
      </c>
      <c r="D24" s="155">
        <v>12.886893011852271</v>
      </c>
      <c r="E24" s="156">
        <v>226581</v>
      </c>
      <c r="G24" s="154">
        <v>106704</v>
      </c>
      <c r="H24" s="155">
        <v>32.398163666836702</v>
      </c>
      <c r="I24" s="156">
        <v>72678</v>
      </c>
      <c r="K24" s="154">
        <v>127331</v>
      </c>
      <c r="L24" s="155">
        <v>38.661067793728293</v>
      </c>
      <c r="M24" s="156">
        <v>86272</v>
      </c>
      <c r="O24" s="154">
        <v>95317</v>
      </c>
      <c r="P24" s="155">
        <v>28.940768539435009</v>
      </c>
      <c r="Q24" s="156">
        <v>67631</v>
      </c>
    </row>
    <row r="25" spans="2:17">
      <c r="B25" s="153" t="s">
        <v>101</v>
      </c>
      <c r="C25" s="154">
        <v>69785</v>
      </c>
      <c r="D25" s="155">
        <v>2.730549165731833</v>
      </c>
      <c r="E25" s="156">
        <v>52506</v>
      </c>
      <c r="G25" s="154">
        <v>18389</v>
      </c>
      <c r="H25" s="155">
        <v>26.35093501468797</v>
      </c>
      <c r="I25" s="156">
        <v>14658</v>
      </c>
      <c r="K25" s="154">
        <v>25026</v>
      </c>
      <c r="L25" s="155">
        <v>35.861574836999353</v>
      </c>
      <c r="M25" s="156">
        <v>19177</v>
      </c>
      <c r="O25" s="154">
        <v>26370</v>
      </c>
      <c r="P25" s="155">
        <v>37.787490148312678</v>
      </c>
      <c r="Q25" s="156">
        <v>18671</v>
      </c>
    </row>
    <row r="26" spans="2:17">
      <c r="B26" s="153" t="s">
        <v>102</v>
      </c>
      <c r="C26" s="154">
        <v>24762</v>
      </c>
      <c r="D26" s="155">
        <v>0.96888813415277852</v>
      </c>
      <c r="E26" s="156">
        <v>17081</v>
      </c>
      <c r="G26" s="154">
        <v>3954</v>
      </c>
      <c r="H26" s="155">
        <v>15.968015507632661</v>
      </c>
      <c r="I26" s="156">
        <v>3060</v>
      </c>
      <c r="K26" s="154">
        <v>8760</v>
      </c>
      <c r="L26" s="155">
        <v>35.376787012357653</v>
      </c>
      <c r="M26" s="156">
        <v>6478</v>
      </c>
      <c r="O26" s="154">
        <v>12048</v>
      </c>
      <c r="P26" s="155">
        <v>48.65519748000969</v>
      </c>
      <c r="Q26" s="156">
        <v>7543</v>
      </c>
    </row>
    <row r="27" spans="2:17">
      <c r="B27" s="153" t="s">
        <v>103</v>
      </c>
      <c r="C27" s="154">
        <v>109015</v>
      </c>
      <c r="D27" s="155">
        <v>4.2655415533747334</v>
      </c>
      <c r="E27" s="156">
        <v>75089</v>
      </c>
      <c r="G27" s="154">
        <v>25097</v>
      </c>
      <c r="H27" s="155">
        <v>23.02160253176168</v>
      </c>
      <c r="I27" s="156">
        <v>17104</v>
      </c>
      <c r="K27" s="154">
        <v>36584</v>
      </c>
      <c r="L27" s="155">
        <v>33.558684584690177</v>
      </c>
      <c r="M27" s="156">
        <v>24417</v>
      </c>
      <c r="O27" s="154">
        <v>47334</v>
      </c>
      <c r="P27" s="155">
        <v>43.419712883548137</v>
      </c>
      <c r="Q27" s="156">
        <v>33568</v>
      </c>
    </row>
    <row r="28" spans="2:17">
      <c r="B28" s="153" t="s">
        <v>104</v>
      </c>
      <c r="C28" s="154">
        <v>14533</v>
      </c>
      <c r="D28" s="155">
        <v>0.56864757506026697</v>
      </c>
      <c r="E28" s="156">
        <v>9749</v>
      </c>
      <c r="G28" s="154">
        <v>3125</v>
      </c>
      <c r="H28" s="155">
        <v>21.502786761164248</v>
      </c>
      <c r="I28" s="156">
        <v>2087</v>
      </c>
      <c r="K28" s="154">
        <v>6390</v>
      </c>
      <c r="L28" s="155">
        <v>43.968898369228647</v>
      </c>
      <c r="M28" s="156">
        <v>4272</v>
      </c>
      <c r="O28" s="154">
        <v>5018</v>
      </c>
      <c r="P28" s="155">
        <v>34.528314869607101</v>
      </c>
      <c r="Q28" s="156">
        <v>3390</v>
      </c>
    </row>
    <row r="29" spans="2:17">
      <c r="B29" s="153" t="s">
        <v>105</v>
      </c>
      <c r="C29" s="154">
        <v>1790</v>
      </c>
      <c r="D29" s="155">
        <v>7.0039163239377811E-2</v>
      </c>
      <c r="E29" s="156">
        <v>1672</v>
      </c>
      <c r="G29" s="154">
        <v>456</v>
      </c>
      <c r="H29" s="155">
        <v>25.47486033519553</v>
      </c>
      <c r="I29" s="156">
        <v>423</v>
      </c>
      <c r="K29" s="154">
        <v>624</v>
      </c>
      <c r="L29" s="155">
        <v>34.86033519553073</v>
      </c>
      <c r="M29" s="156">
        <v>589</v>
      </c>
      <c r="O29" s="154">
        <v>710</v>
      </c>
      <c r="P29" s="155">
        <v>39.664804469273747</v>
      </c>
      <c r="Q29" s="156">
        <v>660</v>
      </c>
    </row>
    <row r="30" spans="2:17">
      <c r="B30" s="157" t="s">
        <v>106</v>
      </c>
      <c r="C30" s="158">
        <v>3774</v>
      </c>
      <c r="D30" s="159">
        <v>0.14766916316503459</v>
      </c>
      <c r="E30" s="160">
        <v>2435</v>
      </c>
      <c r="G30" s="158">
        <v>1225</v>
      </c>
      <c r="H30" s="159">
        <v>32.458929517753049</v>
      </c>
      <c r="I30" s="160">
        <v>844</v>
      </c>
      <c r="K30" s="158">
        <v>1437</v>
      </c>
      <c r="L30" s="159">
        <v>38.076311605723383</v>
      </c>
      <c r="M30" s="160">
        <v>948</v>
      </c>
      <c r="O30" s="158">
        <v>1112</v>
      </c>
      <c r="P30" s="159">
        <v>29.464758876523579</v>
      </c>
      <c r="Q30" s="160">
        <v>643</v>
      </c>
    </row>
    <row r="31" spans="2:17" ht="8" customHeight="1"/>
    <row r="32" spans="2:17">
      <c r="B32" s="161" t="s">
        <v>49</v>
      </c>
      <c r="C32" s="162">
        <v>2555713</v>
      </c>
      <c r="D32" s="163">
        <v>100</v>
      </c>
      <c r="E32" s="164">
        <v>1768186</v>
      </c>
      <c r="G32" s="162">
        <v>652601</v>
      </c>
      <c r="H32" s="163">
        <v>25.534987692280001</v>
      </c>
      <c r="I32" s="164">
        <v>460091</v>
      </c>
      <c r="K32" s="162">
        <v>955182</v>
      </c>
      <c r="L32" s="163">
        <v>37.374384369449928</v>
      </c>
      <c r="M32" s="164">
        <v>658174</v>
      </c>
      <c r="O32" s="162">
        <v>947930</v>
      </c>
      <c r="P32" s="163">
        <v>37.090627938270067</v>
      </c>
      <c r="Q32" s="164">
        <v>649921</v>
      </c>
    </row>
  </sheetData>
  <mergeCells count="11">
    <mergeCell ref="O7:Q8"/>
    <mergeCell ref="B5:P5"/>
    <mergeCell ref="A4:Q4"/>
    <mergeCell ref="K9:L9"/>
    <mergeCell ref="B7:B10"/>
    <mergeCell ref="C9:D9"/>
    <mergeCell ref="O9:P9"/>
    <mergeCell ref="G9:H9"/>
    <mergeCell ref="C7:E8"/>
    <mergeCell ref="G7:I8"/>
    <mergeCell ref="K7:M8"/>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245</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246</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408</v>
      </c>
      <c r="E11" s="165">
        <v>0.48084855627578083</v>
      </c>
      <c r="G11" s="150">
        <v>1</v>
      </c>
      <c r="H11" s="165">
        <v>0.24509803921568629</v>
      </c>
      <c r="I11" s="150">
        <v>0</v>
      </c>
      <c r="J11" s="165">
        <v>0</v>
      </c>
      <c r="L11" s="150">
        <v>12</v>
      </c>
      <c r="M11" s="165">
        <v>2.9411764705882351</v>
      </c>
      <c r="N11" s="150">
        <v>9</v>
      </c>
      <c r="O11" s="165">
        <v>75</v>
      </c>
      <c r="Q11" s="150">
        <v>395</v>
      </c>
      <c r="R11" s="165">
        <v>96.813725490196077</v>
      </c>
      <c r="S11" s="150">
        <v>289</v>
      </c>
      <c r="T11" s="165">
        <v>73.164556962025316</v>
      </c>
    </row>
    <row r="12" spans="1:20">
      <c r="B12" s="153" t="s">
        <v>89</v>
      </c>
      <c r="D12" s="154">
        <v>5375</v>
      </c>
      <c r="E12" s="166">
        <v>6.3347083087801996</v>
      </c>
      <c r="G12" s="154">
        <v>2621</v>
      </c>
      <c r="H12" s="166">
        <v>48.762790697674419</v>
      </c>
      <c r="I12" s="154">
        <v>0</v>
      </c>
      <c r="J12" s="166">
        <v>0</v>
      </c>
      <c r="L12" s="154">
        <v>1552</v>
      </c>
      <c r="M12" s="166">
        <v>28.874418604651169</v>
      </c>
      <c r="N12" s="154">
        <v>15</v>
      </c>
      <c r="O12" s="166">
        <v>0.96649484536082475</v>
      </c>
      <c r="Q12" s="154">
        <v>1202</v>
      </c>
      <c r="R12" s="166">
        <v>22.36279069767442</v>
      </c>
      <c r="S12" s="154">
        <v>195</v>
      </c>
      <c r="T12" s="166">
        <v>16.222961730449249</v>
      </c>
    </row>
    <row r="13" spans="1:20">
      <c r="B13" s="153" t="s">
        <v>90</v>
      </c>
      <c r="D13" s="154">
        <v>6420</v>
      </c>
      <c r="E13" s="166">
        <v>7.5662934590453741</v>
      </c>
      <c r="G13" s="154">
        <v>1833</v>
      </c>
      <c r="H13" s="166">
        <v>28.55140186915888</v>
      </c>
      <c r="I13" s="154">
        <v>6</v>
      </c>
      <c r="J13" s="166">
        <v>0.32733224222585933</v>
      </c>
      <c r="L13" s="154">
        <v>2184</v>
      </c>
      <c r="M13" s="166">
        <v>34.018691588785053</v>
      </c>
      <c r="N13" s="154">
        <v>10</v>
      </c>
      <c r="O13" s="166">
        <v>0.45787545787545791</v>
      </c>
      <c r="Q13" s="154">
        <v>2403</v>
      </c>
      <c r="R13" s="166">
        <v>37.429906542056067</v>
      </c>
      <c r="S13" s="154">
        <v>1618</v>
      </c>
      <c r="T13" s="166">
        <v>67.332501040366211</v>
      </c>
    </row>
    <row r="14" spans="1:20">
      <c r="B14" s="153" t="s">
        <v>91</v>
      </c>
      <c r="D14" s="154">
        <v>3719</v>
      </c>
      <c r="E14" s="166">
        <v>4.3830288744843839</v>
      </c>
      <c r="G14" s="154">
        <v>460</v>
      </c>
      <c r="H14" s="166">
        <v>12.36891637536972</v>
      </c>
      <c r="I14" s="154">
        <v>17</v>
      </c>
      <c r="J14" s="166">
        <v>3.695652173913043</v>
      </c>
      <c r="L14" s="154">
        <v>979</v>
      </c>
      <c r="M14" s="166">
        <v>26.324280720623818</v>
      </c>
      <c r="N14" s="154">
        <v>36</v>
      </c>
      <c r="O14" s="166">
        <v>3.6772216547497441</v>
      </c>
      <c r="Q14" s="154">
        <v>2280</v>
      </c>
      <c r="R14" s="166">
        <v>61.306802904006453</v>
      </c>
      <c r="S14" s="154">
        <v>190</v>
      </c>
      <c r="T14" s="166">
        <v>8.3333333333333321</v>
      </c>
    </row>
    <row r="15" spans="1:20">
      <c r="B15" s="153" t="s">
        <v>92</v>
      </c>
      <c r="D15" s="154">
        <v>2336</v>
      </c>
      <c r="E15" s="166">
        <v>2.7530936947554512</v>
      </c>
      <c r="G15" s="154">
        <v>788</v>
      </c>
      <c r="H15" s="166">
        <v>33.732876712328768</v>
      </c>
      <c r="I15" s="154">
        <v>78</v>
      </c>
      <c r="J15" s="166">
        <v>9.8984771573604071</v>
      </c>
      <c r="L15" s="154">
        <v>779</v>
      </c>
      <c r="M15" s="166">
        <v>33.347602739726028</v>
      </c>
      <c r="N15" s="154">
        <v>135</v>
      </c>
      <c r="O15" s="166">
        <v>17.329910141206671</v>
      </c>
      <c r="Q15" s="154">
        <v>769</v>
      </c>
      <c r="R15" s="166">
        <v>32.919520547945211</v>
      </c>
      <c r="S15" s="154">
        <v>254</v>
      </c>
      <c r="T15" s="166">
        <v>33.029908972691807</v>
      </c>
    </row>
    <row r="16" spans="1:20">
      <c r="B16" s="153" t="s">
        <v>93</v>
      </c>
      <c r="D16" s="154">
        <v>8392</v>
      </c>
      <c r="E16" s="166">
        <v>9.8903948143783147</v>
      </c>
      <c r="G16" s="154">
        <v>2648</v>
      </c>
      <c r="H16" s="166">
        <v>31.553860819828401</v>
      </c>
      <c r="I16" s="154">
        <v>136</v>
      </c>
      <c r="J16" s="166">
        <v>5.1359516616314203</v>
      </c>
      <c r="L16" s="154">
        <v>4239</v>
      </c>
      <c r="M16" s="166">
        <v>50.512392755004768</v>
      </c>
      <c r="N16" s="154">
        <v>452</v>
      </c>
      <c r="O16" s="166">
        <v>10.66289219155461</v>
      </c>
      <c r="Q16" s="154">
        <v>1505</v>
      </c>
      <c r="R16" s="166">
        <v>17.93374642516682</v>
      </c>
      <c r="S16" s="154">
        <v>872</v>
      </c>
      <c r="T16" s="166">
        <v>57.940199335548172</v>
      </c>
    </row>
    <row r="17" spans="2:20">
      <c r="B17" s="153" t="s">
        <v>94</v>
      </c>
      <c r="D17" s="154">
        <v>14250</v>
      </c>
      <c r="E17" s="166">
        <v>16.794342958161462</v>
      </c>
      <c r="G17" s="154">
        <v>5948</v>
      </c>
      <c r="H17" s="166">
        <v>41.740350877192981</v>
      </c>
      <c r="I17" s="154">
        <v>26</v>
      </c>
      <c r="J17" s="166">
        <v>0.43712172158708812</v>
      </c>
      <c r="L17" s="154">
        <v>4739</v>
      </c>
      <c r="M17" s="166">
        <v>33.256140350877203</v>
      </c>
      <c r="N17" s="154">
        <v>101</v>
      </c>
      <c r="O17" s="166">
        <v>2.1312513188436379</v>
      </c>
      <c r="Q17" s="154">
        <v>3563</v>
      </c>
      <c r="R17" s="166">
        <v>25.00350877192982</v>
      </c>
      <c r="S17" s="154">
        <v>109</v>
      </c>
      <c r="T17" s="166">
        <v>3.059219758630368</v>
      </c>
    </row>
    <row r="18" spans="2:20">
      <c r="B18" s="153" t="s">
        <v>95</v>
      </c>
      <c r="D18" s="154">
        <v>18569</v>
      </c>
      <c r="E18" s="166">
        <v>21.88450206246317</v>
      </c>
      <c r="G18" s="154">
        <v>5768</v>
      </c>
      <c r="H18" s="166">
        <v>31.062523560773329</v>
      </c>
      <c r="I18" s="154">
        <v>203</v>
      </c>
      <c r="J18" s="166">
        <v>3.5194174757281549</v>
      </c>
      <c r="L18" s="154">
        <v>5151</v>
      </c>
      <c r="M18" s="166">
        <v>27.739781356023482</v>
      </c>
      <c r="N18" s="154">
        <v>353</v>
      </c>
      <c r="O18" s="166">
        <v>6.8530382450009713</v>
      </c>
      <c r="Q18" s="154">
        <v>7650</v>
      </c>
      <c r="R18" s="166">
        <v>41.197695083203193</v>
      </c>
      <c r="S18" s="154">
        <v>1296</v>
      </c>
      <c r="T18" s="166">
        <v>16.941176470588239</v>
      </c>
    </row>
    <row r="19" spans="2:20">
      <c r="B19" s="153" t="s">
        <v>96</v>
      </c>
      <c r="D19" s="154">
        <v>12</v>
      </c>
      <c r="E19" s="166">
        <v>1.4142604596346489E-2</v>
      </c>
      <c r="G19" s="154">
        <v>8</v>
      </c>
      <c r="H19" s="166">
        <v>66.666666666666657</v>
      </c>
      <c r="I19" s="154">
        <v>7</v>
      </c>
      <c r="J19" s="166">
        <v>87.5</v>
      </c>
      <c r="L19" s="154">
        <v>3</v>
      </c>
      <c r="M19" s="166">
        <v>25</v>
      </c>
      <c r="N19" s="154">
        <v>3</v>
      </c>
      <c r="O19" s="166">
        <v>100</v>
      </c>
      <c r="Q19" s="154">
        <v>1</v>
      </c>
      <c r="R19" s="166">
        <v>8.3333333333333321</v>
      </c>
      <c r="S19" s="154">
        <v>1</v>
      </c>
      <c r="T19" s="166">
        <v>100</v>
      </c>
    </row>
    <row r="20" spans="2:20">
      <c r="B20" s="153" t="s">
        <v>97</v>
      </c>
      <c r="D20" s="154">
        <v>1811</v>
      </c>
      <c r="E20" s="166">
        <v>2.1343547436652921</v>
      </c>
      <c r="G20" s="154">
        <v>25</v>
      </c>
      <c r="H20" s="166">
        <v>1.3804527885146329</v>
      </c>
      <c r="I20" s="154">
        <v>0</v>
      </c>
      <c r="J20" s="166">
        <v>0</v>
      </c>
      <c r="L20" s="154">
        <v>404</v>
      </c>
      <c r="M20" s="166">
        <v>22.30811706239647</v>
      </c>
      <c r="N20" s="154">
        <v>65</v>
      </c>
      <c r="O20" s="166">
        <v>16.089108910891088</v>
      </c>
      <c r="Q20" s="154">
        <v>1382</v>
      </c>
      <c r="R20" s="166">
        <v>76.311430149088892</v>
      </c>
      <c r="S20" s="154">
        <v>254</v>
      </c>
      <c r="T20" s="166">
        <v>18.379160636758321</v>
      </c>
    </row>
    <row r="21" spans="2:20">
      <c r="B21" s="153" t="s">
        <v>98</v>
      </c>
      <c r="D21" s="154">
        <v>1962</v>
      </c>
      <c r="E21" s="166">
        <v>2.312315851502651</v>
      </c>
      <c r="G21" s="154">
        <v>460</v>
      </c>
      <c r="H21" s="166">
        <v>23.445463812436291</v>
      </c>
      <c r="I21" s="154">
        <v>40</v>
      </c>
      <c r="J21" s="166">
        <v>8.695652173913043</v>
      </c>
      <c r="L21" s="154">
        <v>484</v>
      </c>
      <c r="M21" s="166">
        <v>24.66870540265036</v>
      </c>
      <c r="N21" s="154">
        <v>84</v>
      </c>
      <c r="O21" s="166">
        <v>17.355371900826452</v>
      </c>
      <c r="Q21" s="154">
        <v>1018</v>
      </c>
      <c r="R21" s="166">
        <v>51.885830784913352</v>
      </c>
      <c r="S21" s="154">
        <v>786</v>
      </c>
      <c r="T21" s="166">
        <v>77.210216110019644</v>
      </c>
    </row>
    <row r="22" spans="2:20">
      <c r="B22" s="153" t="s">
        <v>99</v>
      </c>
      <c r="D22" s="154">
        <v>5961</v>
      </c>
      <c r="E22" s="166">
        <v>7.0253388332351214</v>
      </c>
      <c r="G22" s="154">
        <v>1396</v>
      </c>
      <c r="H22" s="166">
        <v>23.418889448079181</v>
      </c>
      <c r="I22" s="154">
        <v>5</v>
      </c>
      <c r="J22" s="166">
        <v>0.35816618911174791</v>
      </c>
      <c r="L22" s="154">
        <v>2162</v>
      </c>
      <c r="M22" s="166">
        <v>36.269082368730068</v>
      </c>
      <c r="N22" s="154">
        <v>35</v>
      </c>
      <c r="O22" s="166">
        <v>1.6188714153561521</v>
      </c>
      <c r="Q22" s="154">
        <v>2403</v>
      </c>
      <c r="R22" s="166">
        <v>40.312028183190741</v>
      </c>
      <c r="S22" s="154">
        <v>134</v>
      </c>
      <c r="T22" s="166">
        <v>5.5763628797336668</v>
      </c>
    </row>
    <row r="23" spans="2:20">
      <c r="B23" s="153" t="s">
        <v>100</v>
      </c>
      <c r="D23" s="154">
        <v>7105</v>
      </c>
      <c r="E23" s="166">
        <v>8.3736004714201542</v>
      </c>
      <c r="G23" s="154">
        <v>2887</v>
      </c>
      <c r="H23" s="166">
        <v>40.633356790992259</v>
      </c>
      <c r="I23" s="154">
        <v>24</v>
      </c>
      <c r="J23" s="166">
        <v>0.83131278143401455</v>
      </c>
      <c r="L23" s="154">
        <v>3071</v>
      </c>
      <c r="M23" s="166">
        <v>43.223082336382831</v>
      </c>
      <c r="N23" s="154">
        <v>57</v>
      </c>
      <c r="O23" s="166">
        <v>1.85607294041029</v>
      </c>
      <c r="Q23" s="154">
        <v>1147</v>
      </c>
      <c r="R23" s="166">
        <v>16.14356087262491</v>
      </c>
      <c r="S23" s="154">
        <v>89</v>
      </c>
      <c r="T23" s="166">
        <v>7.7593722755013079</v>
      </c>
    </row>
    <row r="24" spans="2:20">
      <c r="B24" s="153" t="s">
        <v>101</v>
      </c>
      <c r="D24" s="154">
        <v>2999</v>
      </c>
      <c r="E24" s="166">
        <v>3.5344725987035952</v>
      </c>
      <c r="G24" s="154">
        <v>1058</v>
      </c>
      <c r="H24" s="166">
        <v>35.278426142047351</v>
      </c>
      <c r="I24" s="154">
        <v>73</v>
      </c>
      <c r="J24" s="166">
        <v>6.8998109640831764</v>
      </c>
      <c r="L24" s="154">
        <v>1576</v>
      </c>
      <c r="M24" s="166">
        <v>52.550850283427813</v>
      </c>
      <c r="N24" s="154">
        <v>227</v>
      </c>
      <c r="O24" s="166">
        <v>14.40355329949239</v>
      </c>
      <c r="Q24" s="154">
        <v>365</v>
      </c>
      <c r="R24" s="166">
        <v>12.170723574524841</v>
      </c>
      <c r="S24" s="154">
        <v>101</v>
      </c>
      <c r="T24" s="166">
        <v>27.671232876712331</v>
      </c>
    </row>
    <row r="25" spans="2:20">
      <c r="B25" s="153" t="s">
        <v>102</v>
      </c>
      <c r="D25" s="154">
        <v>2520</v>
      </c>
      <c r="E25" s="166">
        <v>2.9699469652327641</v>
      </c>
      <c r="G25" s="154">
        <v>324</v>
      </c>
      <c r="H25" s="166">
        <v>12.857142857142859</v>
      </c>
      <c r="I25" s="154">
        <v>1</v>
      </c>
      <c r="J25" s="166">
        <v>0.30864197530864201</v>
      </c>
      <c r="L25" s="154">
        <v>709</v>
      </c>
      <c r="M25" s="166">
        <v>28.13492063492064</v>
      </c>
      <c r="N25" s="154">
        <v>22</v>
      </c>
      <c r="O25" s="166">
        <v>3.10296191819464</v>
      </c>
      <c r="Q25" s="154">
        <v>1487</v>
      </c>
      <c r="R25" s="166">
        <v>59.007936507936513</v>
      </c>
      <c r="S25" s="154">
        <v>350</v>
      </c>
      <c r="T25" s="166">
        <v>23.537323470073972</v>
      </c>
    </row>
    <row r="26" spans="2:20">
      <c r="B26" s="153" t="s">
        <v>103</v>
      </c>
      <c r="D26" s="154">
        <v>1131</v>
      </c>
      <c r="E26" s="166">
        <v>1.3329404832056571</v>
      </c>
      <c r="G26" s="154">
        <v>253</v>
      </c>
      <c r="H26" s="166">
        <v>22.36958443854996</v>
      </c>
      <c r="I26" s="154">
        <v>25</v>
      </c>
      <c r="J26" s="166">
        <v>9.8814229249011856</v>
      </c>
      <c r="L26" s="154">
        <v>488</v>
      </c>
      <c r="M26" s="166">
        <v>43.147656940760378</v>
      </c>
      <c r="N26" s="154">
        <v>36</v>
      </c>
      <c r="O26" s="166">
        <v>7.3770491803278686</v>
      </c>
      <c r="Q26" s="154">
        <v>390</v>
      </c>
      <c r="R26" s="166">
        <v>34.482758620689658</v>
      </c>
      <c r="S26" s="154">
        <v>28</v>
      </c>
      <c r="T26" s="166">
        <v>7.1794871794871788</v>
      </c>
    </row>
    <row r="27" spans="2:20">
      <c r="B27" s="153" t="s">
        <v>104</v>
      </c>
      <c r="D27" s="154">
        <v>1099</v>
      </c>
      <c r="E27" s="166">
        <v>1.2952268709487329</v>
      </c>
      <c r="G27" s="154">
        <v>283</v>
      </c>
      <c r="H27" s="166">
        <v>25.75068243858053</v>
      </c>
      <c r="I27" s="154">
        <v>2</v>
      </c>
      <c r="J27" s="166">
        <v>0.70671378091872794</v>
      </c>
      <c r="L27" s="154">
        <v>502</v>
      </c>
      <c r="M27" s="166">
        <v>45.677888989990898</v>
      </c>
      <c r="N27" s="154">
        <v>9</v>
      </c>
      <c r="O27" s="166">
        <v>1.7928286852589641</v>
      </c>
      <c r="Q27" s="154">
        <v>314</v>
      </c>
      <c r="R27" s="166">
        <v>28.571428571428569</v>
      </c>
      <c r="S27" s="154">
        <v>17</v>
      </c>
      <c r="T27" s="166">
        <v>5.4140127388535033</v>
      </c>
    </row>
    <row r="28" spans="2:20">
      <c r="B28" s="153" t="s">
        <v>105</v>
      </c>
      <c r="D28" s="154">
        <v>2</v>
      </c>
      <c r="E28" s="166">
        <v>2.3571007660577489E-3</v>
      </c>
      <c r="G28" s="154">
        <v>1</v>
      </c>
      <c r="H28" s="166">
        <v>50</v>
      </c>
      <c r="I28" s="154">
        <v>0</v>
      </c>
      <c r="J28" s="166">
        <v>0</v>
      </c>
      <c r="L28" s="154">
        <v>0</v>
      </c>
      <c r="M28" s="166">
        <v>0</v>
      </c>
      <c r="N28" s="154">
        <v>0</v>
      </c>
      <c r="O28" s="166">
        <v>0</v>
      </c>
      <c r="Q28" s="154">
        <v>1</v>
      </c>
      <c r="R28" s="166">
        <v>50</v>
      </c>
      <c r="S28" s="154">
        <v>0</v>
      </c>
      <c r="T28" s="166">
        <v>0</v>
      </c>
    </row>
    <row r="29" spans="2:20">
      <c r="B29" s="157" t="s">
        <v>106</v>
      </c>
      <c r="D29" s="158">
        <v>779</v>
      </c>
      <c r="E29" s="167">
        <v>0.91809074837949312</v>
      </c>
      <c r="G29" s="158">
        <v>193</v>
      </c>
      <c r="H29" s="167">
        <v>24.775353016688062</v>
      </c>
      <c r="I29" s="158">
        <v>13</v>
      </c>
      <c r="J29" s="167">
        <v>6.7357512953367884</v>
      </c>
      <c r="L29" s="158">
        <v>273</v>
      </c>
      <c r="M29" s="167">
        <v>35.04492939666239</v>
      </c>
      <c r="N29" s="158">
        <v>33</v>
      </c>
      <c r="O29" s="167">
        <v>12.087912087912089</v>
      </c>
      <c r="Q29" s="158">
        <v>313</v>
      </c>
      <c r="R29" s="167">
        <v>40.179717586649552</v>
      </c>
      <c r="S29" s="158">
        <v>53</v>
      </c>
      <c r="T29" s="167">
        <v>16.932907348242811</v>
      </c>
    </row>
    <row r="30" spans="2:20" ht="8" customHeight="1"/>
    <row r="31" spans="2:20">
      <c r="B31" s="161" t="s">
        <v>49</v>
      </c>
      <c r="D31" s="162">
        <v>84850</v>
      </c>
      <c r="E31" s="168">
        <v>100</v>
      </c>
      <c r="G31" s="162">
        <v>26955</v>
      </c>
      <c r="H31" s="168">
        <v>31.767825574543309</v>
      </c>
      <c r="I31" s="162">
        <v>656</v>
      </c>
      <c r="J31" s="168">
        <v>2.433685772583936</v>
      </c>
      <c r="L31" s="162">
        <v>29307</v>
      </c>
      <c r="M31" s="168">
        <v>34.539776075427227</v>
      </c>
      <c r="N31" s="162">
        <v>1682</v>
      </c>
      <c r="O31" s="168">
        <v>5.7392431842221994</v>
      </c>
      <c r="Q31" s="162">
        <v>28588</v>
      </c>
      <c r="R31" s="168">
        <v>33.692398350029457</v>
      </c>
      <c r="S31" s="162">
        <v>6636</v>
      </c>
      <c r="T31" s="168">
        <v>23.212536728697351</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249</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250</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200035</v>
      </c>
      <c r="E11" s="165">
        <v>28.817175488941899</v>
      </c>
      <c r="G11" s="150">
        <v>37918</v>
      </c>
      <c r="H11" s="165">
        <v>18.955682755517781</v>
      </c>
      <c r="I11" s="150">
        <v>76</v>
      </c>
      <c r="J11" s="165">
        <v>0.200432512263305</v>
      </c>
      <c r="L11" s="150">
        <v>79503</v>
      </c>
      <c r="M11" s="165">
        <v>39.744544704676677</v>
      </c>
      <c r="N11" s="150">
        <v>261</v>
      </c>
      <c r="O11" s="165">
        <v>0.32828949850949019</v>
      </c>
      <c r="Q11" s="150">
        <v>82614</v>
      </c>
      <c r="R11" s="165">
        <v>41.299772539805538</v>
      </c>
      <c r="S11" s="150">
        <v>2820</v>
      </c>
      <c r="T11" s="165">
        <v>3.4134650301401699</v>
      </c>
    </row>
    <row r="12" spans="1:20">
      <c r="B12" s="153" t="s">
        <v>89</v>
      </c>
      <c r="D12" s="154">
        <v>11821</v>
      </c>
      <c r="E12" s="166">
        <v>1.7029411425739609</v>
      </c>
      <c r="G12" s="154">
        <v>2190</v>
      </c>
      <c r="H12" s="166">
        <v>18.52635140851028</v>
      </c>
      <c r="I12" s="154">
        <v>9</v>
      </c>
      <c r="J12" s="166">
        <v>0.41095890410958902</v>
      </c>
      <c r="L12" s="154">
        <v>4209</v>
      </c>
      <c r="M12" s="166">
        <v>35.606124693342359</v>
      </c>
      <c r="N12" s="154">
        <v>25</v>
      </c>
      <c r="O12" s="166">
        <v>0.59396531242575434</v>
      </c>
      <c r="Q12" s="154">
        <v>5422</v>
      </c>
      <c r="R12" s="166">
        <v>45.867523898147368</v>
      </c>
      <c r="S12" s="154">
        <v>53</v>
      </c>
      <c r="T12" s="166">
        <v>0.97749907783105872</v>
      </c>
    </row>
    <row r="13" spans="1:20">
      <c r="B13" s="153" t="s">
        <v>90</v>
      </c>
      <c r="D13" s="154">
        <v>11572</v>
      </c>
      <c r="E13" s="166">
        <v>1.6670700365337849</v>
      </c>
      <c r="G13" s="154">
        <v>1067</v>
      </c>
      <c r="H13" s="166">
        <v>9.2205323193916353</v>
      </c>
      <c r="I13" s="154">
        <v>29</v>
      </c>
      <c r="J13" s="166">
        <v>2.7179006560449861</v>
      </c>
      <c r="L13" s="154">
        <v>3059</v>
      </c>
      <c r="M13" s="166">
        <v>26.43449706187349</v>
      </c>
      <c r="N13" s="154">
        <v>132</v>
      </c>
      <c r="O13" s="166">
        <v>4.3151356652500823</v>
      </c>
      <c r="Q13" s="154">
        <v>7446</v>
      </c>
      <c r="R13" s="166">
        <v>64.344970618734877</v>
      </c>
      <c r="S13" s="154">
        <v>162</v>
      </c>
      <c r="T13" s="166">
        <v>2.17566478646253</v>
      </c>
    </row>
    <row r="14" spans="1:20">
      <c r="B14" s="153" t="s">
        <v>91</v>
      </c>
      <c r="D14" s="154">
        <v>20286</v>
      </c>
      <c r="E14" s="166">
        <v>2.9224146872731041</v>
      </c>
      <c r="G14" s="154">
        <v>3152</v>
      </c>
      <c r="H14" s="166">
        <v>15.537809326629199</v>
      </c>
      <c r="I14" s="154">
        <v>293</v>
      </c>
      <c r="J14" s="166">
        <v>9.2956852791878166</v>
      </c>
      <c r="L14" s="154">
        <v>6240</v>
      </c>
      <c r="M14" s="166">
        <v>30.76013013901213</v>
      </c>
      <c r="N14" s="154">
        <v>503</v>
      </c>
      <c r="O14" s="166">
        <v>8.0608974358974361</v>
      </c>
      <c r="Q14" s="154">
        <v>10894</v>
      </c>
      <c r="R14" s="166">
        <v>53.702060534358672</v>
      </c>
      <c r="S14" s="154">
        <v>892</v>
      </c>
      <c r="T14" s="166">
        <v>8.1879933908573523</v>
      </c>
    </row>
    <row r="15" spans="1:20">
      <c r="B15" s="153" t="s">
        <v>92</v>
      </c>
      <c r="D15" s="154">
        <v>14761</v>
      </c>
      <c r="E15" s="166">
        <v>2.1264795030483241</v>
      </c>
      <c r="G15" s="154">
        <v>3889</v>
      </c>
      <c r="H15" s="166">
        <v>26.346453492310818</v>
      </c>
      <c r="I15" s="154">
        <v>567</v>
      </c>
      <c r="J15" s="166">
        <v>14.579583440473129</v>
      </c>
      <c r="L15" s="154">
        <v>5753</v>
      </c>
      <c r="M15" s="166">
        <v>38.974324232775558</v>
      </c>
      <c r="N15" s="154">
        <v>1472</v>
      </c>
      <c r="O15" s="166">
        <v>25.586650443246999</v>
      </c>
      <c r="Q15" s="154">
        <v>5119</v>
      </c>
      <c r="R15" s="166">
        <v>34.679222274913627</v>
      </c>
      <c r="S15" s="154">
        <v>1672</v>
      </c>
      <c r="T15" s="166">
        <v>32.66262941980856</v>
      </c>
    </row>
    <row r="16" spans="1:20">
      <c r="B16" s="153" t="s">
        <v>93</v>
      </c>
      <c r="D16" s="154">
        <v>4380</v>
      </c>
      <c r="E16" s="166">
        <v>0.630985720706704</v>
      </c>
      <c r="G16" s="154">
        <v>719</v>
      </c>
      <c r="H16" s="166">
        <v>16.415525114155251</v>
      </c>
      <c r="I16" s="154">
        <v>48</v>
      </c>
      <c r="J16" s="166">
        <v>6.6759388038942973</v>
      </c>
      <c r="L16" s="154">
        <v>1685</v>
      </c>
      <c r="M16" s="166">
        <v>38.470319634703202</v>
      </c>
      <c r="N16" s="154">
        <v>196</v>
      </c>
      <c r="O16" s="166">
        <v>11.632047477744811</v>
      </c>
      <c r="Q16" s="154">
        <v>1976</v>
      </c>
      <c r="R16" s="166">
        <v>45.114155251141547</v>
      </c>
      <c r="S16" s="154">
        <v>228</v>
      </c>
      <c r="T16" s="166">
        <v>11.53846153846154</v>
      </c>
    </row>
    <row r="17" spans="2:20">
      <c r="B17" s="153" t="s">
        <v>94</v>
      </c>
      <c r="D17" s="154">
        <v>36612</v>
      </c>
      <c r="E17" s="166">
        <v>5.274349133907271</v>
      </c>
      <c r="G17" s="154">
        <v>4934</v>
      </c>
      <c r="H17" s="166">
        <v>13.47645580683929</v>
      </c>
      <c r="I17" s="154">
        <v>134</v>
      </c>
      <c r="J17" s="166">
        <v>2.715849209566275</v>
      </c>
      <c r="L17" s="154">
        <v>10845</v>
      </c>
      <c r="M17" s="166">
        <v>29.621435594886929</v>
      </c>
      <c r="N17" s="154">
        <v>673</v>
      </c>
      <c r="O17" s="166">
        <v>6.2056247118487784</v>
      </c>
      <c r="Q17" s="154">
        <v>20833</v>
      </c>
      <c r="R17" s="166">
        <v>56.902108598273792</v>
      </c>
      <c r="S17" s="154">
        <v>3250</v>
      </c>
      <c r="T17" s="166">
        <v>15.60024960399366</v>
      </c>
    </row>
    <row r="18" spans="2:20">
      <c r="B18" s="153" t="s">
        <v>95</v>
      </c>
      <c r="D18" s="154">
        <v>35166</v>
      </c>
      <c r="E18" s="166">
        <v>5.066037409673962</v>
      </c>
      <c r="G18" s="154">
        <v>6083</v>
      </c>
      <c r="H18" s="166">
        <v>17.297958255132801</v>
      </c>
      <c r="I18" s="154">
        <v>245</v>
      </c>
      <c r="J18" s="166">
        <v>4.0276179516685851</v>
      </c>
      <c r="L18" s="154">
        <v>10714</v>
      </c>
      <c r="M18" s="166">
        <v>30.46692828300063</v>
      </c>
      <c r="N18" s="154">
        <v>2202</v>
      </c>
      <c r="O18" s="166">
        <v>20.552548067948479</v>
      </c>
      <c r="Q18" s="154">
        <v>18369</v>
      </c>
      <c r="R18" s="166">
        <v>52.235113461866582</v>
      </c>
      <c r="S18" s="154">
        <v>7186</v>
      </c>
      <c r="T18" s="166">
        <v>39.120256954651857</v>
      </c>
    </row>
    <row r="19" spans="2:20">
      <c r="B19" s="153" t="s">
        <v>96</v>
      </c>
      <c r="D19" s="154">
        <v>46537</v>
      </c>
      <c r="E19" s="166">
        <v>6.7041512521753166</v>
      </c>
      <c r="G19" s="154">
        <v>4871</v>
      </c>
      <c r="H19" s="166">
        <v>10.46694028407504</v>
      </c>
      <c r="I19" s="154">
        <v>19</v>
      </c>
      <c r="J19" s="166">
        <v>0.39006364196263599</v>
      </c>
      <c r="L19" s="154">
        <v>15112</v>
      </c>
      <c r="M19" s="166">
        <v>32.473085931624297</v>
      </c>
      <c r="N19" s="154">
        <v>37</v>
      </c>
      <c r="O19" s="166">
        <v>0.24483853890947591</v>
      </c>
      <c r="Q19" s="154">
        <v>26554</v>
      </c>
      <c r="R19" s="166">
        <v>57.059973784300666</v>
      </c>
      <c r="S19" s="154">
        <v>16</v>
      </c>
      <c r="T19" s="166">
        <v>6.0254575581833239E-2</v>
      </c>
    </row>
    <row r="20" spans="2:20">
      <c r="B20" s="153" t="s">
        <v>97</v>
      </c>
      <c r="D20" s="154">
        <v>82446</v>
      </c>
      <c r="E20" s="166">
        <v>11.87722573730249</v>
      </c>
      <c r="G20" s="154">
        <v>20850</v>
      </c>
      <c r="H20" s="166">
        <v>25.289280256167672</v>
      </c>
      <c r="I20" s="154">
        <v>418</v>
      </c>
      <c r="J20" s="166">
        <v>2.0047961630695439</v>
      </c>
      <c r="L20" s="154">
        <v>31189</v>
      </c>
      <c r="M20" s="166">
        <v>37.82960968391432</v>
      </c>
      <c r="N20" s="154">
        <v>1016</v>
      </c>
      <c r="O20" s="166">
        <v>3.2575587546891529</v>
      </c>
      <c r="Q20" s="154">
        <v>30407</v>
      </c>
      <c r="R20" s="166">
        <v>36.881110059918001</v>
      </c>
      <c r="S20" s="154">
        <v>1841</v>
      </c>
      <c r="T20" s="166">
        <v>6.054526918143849</v>
      </c>
    </row>
    <row r="21" spans="2:20">
      <c r="B21" s="153" t="s">
        <v>98</v>
      </c>
      <c r="D21" s="154">
        <v>6833</v>
      </c>
      <c r="E21" s="166">
        <v>0.98436653643582372</v>
      </c>
      <c r="G21" s="154">
        <v>984</v>
      </c>
      <c r="H21" s="166">
        <v>14.40070247329138</v>
      </c>
      <c r="I21" s="154">
        <v>87</v>
      </c>
      <c r="J21" s="166">
        <v>8.8414634146341466</v>
      </c>
      <c r="L21" s="154">
        <v>2219</v>
      </c>
      <c r="M21" s="166">
        <v>32.474754866091033</v>
      </c>
      <c r="N21" s="154">
        <v>280</v>
      </c>
      <c r="O21" s="166">
        <v>12.61829652996845</v>
      </c>
      <c r="Q21" s="154">
        <v>3630</v>
      </c>
      <c r="R21" s="166">
        <v>53.124542660617593</v>
      </c>
      <c r="S21" s="154">
        <v>703</v>
      </c>
      <c r="T21" s="166">
        <v>19.366391184573001</v>
      </c>
    </row>
    <row r="22" spans="2:20">
      <c r="B22" s="153" t="s">
        <v>99</v>
      </c>
      <c r="D22" s="154">
        <v>55907</v>
      </c>
      <c r="E22" s="166">
        <v>8.0539997003538133</v>
      </c>
      <c r="G22" s="154">
        <v>13202</v>
      </c>
      <c r="H22" s="166">
        <v>23.61421646663208</v>
      </c>
      <c r="I22" s="154">
        <v>4</v>
      </c>
      <c r="J22" s="166">
        <v>3.0298439630359039E-2</v>
      </c>
      <c r="L22" s="154">
        <v>18167</v>
      </c>
      <c r="M22" s="166">
        <v>32.49503639973527</v>
      </c>
      <c r="N22" s="154">
        <v>27</v>
      </c>
      <c r="O22" s="166">
        <v>0.14862112621786749</v>
      </c>
      <c r="Q22" s="154">
        <v>24538</v>
      </c>
      <c r="R22" s="166">
        <v>43.890747133632637</v>
      </c>
      <c r="S22" s="154">
        <v>70</v>
      </c>
      <c r="T22" s="166">
        <v>0.28527182329448197</v>
      </c>
    </row>
    <row r="23" spans="2:20">
      <c r="B23" s="153" t="s">
        <v>100</v>
      </c>
      <c r="D23" s="154">
        <v>111269</v>
      </c>
      <c r="E23" s="166">
        <v>16.029486337286361</v>
      </c>
      <c r="G23" s="154">
        <v>26191</v>
      </c>
      <c r="H23" s="166">
        <v>23.53845185990707</v>
      </c>
      <c r="I23" s="154">
        <v>3073</v>
      </c>
      <c r="J23" s="166">
        <v>11.7330380665114</v>
      </c>
      <c r="L23" s="154">
        <v>42564</v>
      </c>
      <c r="M23" s="166">
        <v>38.253242142914907</v>
      </c>
      <c r="N23" s="154">
        <v>8535</v>
      </c>
      <c r="O23" s="166">
        <v>20.052156752184938</v>
      </c>
      <c r="Q23" s="154">
        <v>42514</v>
      </c>
      <c r="R23" s="166">
        <v>38.208305997178009</v>
      </c>
      <c r="S23" s="154">
        <v>16346</v>
      </c>
      <c r="T23" s="166">
        <v>38.448511078703483</v>
      </c>
    </row>
    <row r="24" spans="2:20">
      <c r="B24" s="153" t="s">
        <v>101</v>
      </c>
      <c r="D24" s="154">
        <v>17669</v>
      </c>
      <c r="E24" s="166">
        <v>2.5454079221841899</v>
      </c>
      <c r="G24" s="154">
        <v>3135</v>
      </c>
      <c r="H24" s="166">
        <v>17.742939611749389</v>
      </c>
      <c r="I24" s="154">
        <v>399</v>
      </c>
      <c r="J24" s="166">
        <v>12.72727272727273</v>
      </c>
      <c r="L24" s="154">
        <v>5608</v>
      </c>
      <c r="M24" s="166">
        <v>31.739204256041649</v>
      </c>
      <c r="N24" s="154">
        <v>1091</v>
      </c>
      <c r="O24" s="166">
        <v>19.454350927246789</v>
      </c>
      <c r="Q24" s="154">
        <v>8926</v>
      </c>
      <c r="R24" s="166">
        <v>50.517856132208948</v>
      </c>
      <c r="S24" s="154">
        <v>1484</v>
      </c>
      <c r="T24" s="166">
        <v>16.625588169392781</v>
      </c>
    </row>
    <row r="25" spans="2:20">
      <c r="B25" s="153" t="s">
        <v>102</v>
      </c>
      <c r="D25" s="154">
        <v>4223</v>
      </c>
      <c r="E25" s="166">
        <v>0.60836819601470571</v>
      </c>
      <c r="G25" s="154">
        <v>340</v>
      </c>
      <c r="H25" s="166">
        <v>8.0511484726497748</v>
      </c>
      <c r="I25" s="154">
        <v>3</v>
      </c>
      <c r="J25" s="166">
        <v>0.88235294117647056</v>
      </c>
      <c r="L25" s="154">
        <v>1217</v>
      </c>
      <c r="M25" s="166">
        <v>28.818375562396401</v>
      </c>
      <c r="N25" s="154">
        <v>9</v>
      </c>
      <c r="O25" s="166">
        <v>0.73952341824157763</v>
      </c>
      <c r="Q25" s="154">
        <v>2666</v>
      </c>
      <c r="R25" s="166">
        <v>63.130475964953817</v>
      </c>
      <c r="S25" s="154">
        <v>22</v>
      </c>
      <c r="T25" s="166">
        <v>0.82520630157539387</v>
      </c>
    </row>
    <row r="26" spans="2:20">
      <c r="B26" s="153" t="s">
        <v>103</v>
      </c>
      <c r="D26" s="154">
        <v>29334</v>
      </c>
      <c r="E26" s="166">
        <v>4.2258756007329801</v>
      </c>
      <c r="G26" s="154">
        <v>5592</v>
      </c>
      <c r="H26" s="166">
        <v>19.06320310902025</v>
      </c>
      <c r="I26" s="154">
        <v>811</v>
      </c>
      <c r="J26" s="166">
        <v>14.502861230329041</v>
      </c>
      <c r="L26" s="154">
        <v>9358</v>
      </c>
      <c r="M26" s="166">
        <v>31.90154769209791</v>
      </c>
      <c r="N26" s="154">
        <v>1840</v>
      </c>
      <c r="O26" s="166">
        <v>19.662321008762561</v>
      </c>
      <c r="Q26" s="154">
        <v>14384</v>
      </c>
      <c r="R26" s="166">
        <v>49.035249198881843</v>
      </c>
      <c r="S26" s="154">
        <v>4530</v>
      </c>
      <c r="T26" s="166">
        <v>31.49332591768632</v>
      </c>
    </row>
    <row r="27" spans="2:20">
      <c r="B27" s="153" t="s">
        <v>104</v>
      </c>
      <c r="D27" s="154">
        <v>4354</v>
      </c>
      <c r="E27" s="166">
        <v>0.62724014336917566</v>
      </c>
      <c r="G27" s="154">
        <v>444</v>
      </c>
      <c r="H27" s="166">
        <v>10.197519522278361</v>
      </c>
      <c r="I27" s="154">
        <v>125</v>
      </c>
      <c r="J27" s="166">
        <v>28.153153153153159</v>
      </c>
      <c r="L27" s="154">
        <v>1371</v>
      </c>
      <c r="M27" s="166">
        <v>31.488286632981161</v>
      </c>
      <c r="N27" s="154">
        <v>538</v>
      </c>
      <c r="O27" s="166">
        <v>39.241429613420863</v>
      </c>
      <c r="Q27" s="154">
        <v>2539</v>
      </c>
      <c r="R27" s="166">
        <v>58.314193844740473</v>
      </c>
      <c r="S27" s="154">
        <v>1338</v>
      </c>
      <c r="T27" s="166">
        <v>52.69791256400157</v>
      </c>
    </row>
    <row r="28" spans="2:20">
      <c r="B28" s="153" t="s">
        <v>105</v>
      </c>
      <c r="D28" s="154">
        <v>154</v>
      </c>
      <c r="E28" s="166">
        <v>2.2185342691514249E-2</v>
      </c>
      <c r="G28" s="154">
        <v>33</v>
      </c>
      <c r="H28" s="166">
        <v>21.428571428571431</v>
      </c>
      <c r="I28" s="154">
        <v>1</v>
      </c>
      <c r="J28" s="166">
        <v>3.0303030303030298</v>
      </c>
      <c r="L28" s="154">
        <v>43</v>
      </c>
      <c r="M28" s="166">
        <v>27.922077922077921</v>
      </c>
      <c r="N28" s="154">
        <v>8</v>
      </c>
      <c r="O28" s="166">
        <v>18.604651162790699</v>
      </c>
      <c r="Q28" s="154">
        <v>78</v>
      </c>
      <c r="R28" s="166">
        <v>50.649350649350637</v>
      </c>
      <c r="S28" s="154">
        <v>29</v>
      </c>
      <c r="T28" s="166">
        <v>37.179487179487182</v>
      </c>
    </row>
    <row r="29" spans="2:20">
      <c r="B29" s="157" t="s">
        <v>106</v>
      </c>
      <c r="D29" s="158">
        <v>793</v>
      </c>
      <c r="E29" s="167">
        <v>0.1142401087946156</v>
      </c>
      <c r="G29" s="158">
        <v>218</v>
      </c>
      <c r="H29" s="167">
        <v>27.490542244640601</v>
      </c>
      <c r="I29" s="158">
        <v>5</v>
      </c>
      <c r="J29" s="167">
        <v>2.2935779816513762</v>
      </c>
      <c r="L29" s="158">
        <v>291</v>
      </c>
      <c r="M29" s="167">
        <v>36.69609079445145</v>
      </c>
      <c r="N29" s="158">
        <v>24</v>
      </c>
      <c r="O29" s="167">
        <v>8.2474226804123703</v>
      </c>
      <c r="Q29" s="158">
        <v>284</v>
      </c>
      <c r="R29" s="167">
        <v>35.813366960907942</v>
      </c>
      <c r="S29" s="158">
        <v>34</v>
      </c>
      <c r="T29" s="167">
        <v>11.97183098591549</v>
      </c>
    </row>
    <row r="30" spans="2:20" ht="8" customHeight="1"/>
    <row r="31" spans="2:20">
      <c r="B31" s="161" t="s">
        <v>49</v>
      </c>
      <c r="D31" s="162">
        <v>694152</v>
      </c>
      <c r="E31" s="168">
        <v>100</v>
      </c>
      <c r="G31" s="162">
        <v>135812</v>
      </c>
      <c r="H31" s="168">
        <v>19.565167283246321</v>
      </c>
      <c r="I31" s="162">
        <v>6346</v>
      </c>
      <c r="J31" s="168">
        <v>4.6726357022943494</v>
      </c>
      <c r="L31" s="162">
        <v>249147</v>
      </c>
      <c r="M31" s="168">
        <v>35.89228295819936</v>
      </c>
      <c r="N31" s="162">
        <v>18869</v>
      </c>
      <c r="O31" s="168">
        <v>7.573440579256423</v>
      </c>
      <c r="Q31" s="162">
        <v>309193</v>
      </c>
      <c r="R31" s="168">
        <v>44.542549758554323</v>
      </c>
      <c r="S31" s="162">
        <v>42676</v>
      </c>
      <c r="T31" s="168">
        <v>13.80238233077722</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252</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253</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208789</v>
      </c>
      <c r="E11" s="165">
        <v>50.312542170300553</v>
      </c>
      <c r="G11" s="150">
        <v>39728</v>
      </c>
      <c r="H11" s="165">
        <v>19.027822346962719</v>
      </c>
      <c r="I11" s="150">
        <v>6744</v>
      </c>
      <c r="J11" s="165">
        <v>16.975432944019332</v>
      </c>
      <c r="L11" s="150">
        <v>83803</v>
      </c>
      <c r="M11" s="165">
        <v>40.137650929886163</v>
      </c>
      <c r="N11" s="150">
        <v>14179</v>
      </c>
      <c r="O11" s="165">
        <v>16.91944202474852</v>
      </c>
      <c r="Q11" s="150">
        <v>85258</v>
      </c>
      <c r="R11" s="165">
        <v>40.834526723151129</v>
      </c>
      <c r="S11" s="150">
        <v>14890</v>
      </c>
      <c r="T11" s="165">
        <v>17.464636749630529</v>
      </c>
    </row>
    <row r="12" spans="1:20">
      <c r="B12" s="153" t="s">
        <v>89</v>
      </c>
      <c r="D12" s="154">
        <v>6435</v>
      </c>
      <c r="E12" s="166">
        <v>1.550662194205078</v>
      </c>
      <c r="G12" s="154">
        <v>729</v>
      </c>
      <c r="H12" s="166">
        <v>11.32867132867133</v>
      </c>
      <c r="I12" s="154">
        <v>310</v>
      </c>
      <c r="J12" s="166">
        <v>42.524005486968463</v>
      </c>
      <c r="L12" s="154">
        <v>2000</v>
      </c>
      <c r="M12" s="166">
        <v>31.08003108003108</v>
      </c>
      <c r="N12" s="154">
        <v>727</v>
      </c>
      <c r="O12" s="166">
        <v>36.35</v>
      </c>
      <c r="Q12" s="154">
        <v>3706</v>
      </c>
      <c r="R12" s="166">
        <v>57.591297591297597</v>
      </c>
      <c r="S12" s="154">
        <v>1474</v>
      </c>
      <c r="T12" s="166">
        <v>39.773340528872097</v>
      </c>
    </row>
    <row r="13" spans="1:20">
      <c r="B13" s="153" t="s">
        <v>90</v>
      </c>
      <c r="D13" s="154">
        <v>8778</v>
      </c>
      <c r="E13" s="166">
        <v>2.1152622751720549</v>
      </c>
      <c r="G13" s="154">
        <v>867</v>
      </c>
      <c r="H13" s="166">
        <v>9.8769651401230352</v>
      </c>
      <c r="I13" s="154">
        <v>494</v>
      </c>
      <c r="J13" s="166">
        <v>56.978085351787783</v>
      </c>
      <c r="L13" s="154">
        <v>2088</v>
      </c>
      <c r="M13" s="166">
        <v>23.786739576213261</v>
      </c>
      <c r="N13" s="154">
        <v>809</v>
      </c>
      <c r="O13" s="166">
        <v>38.745210727969351</v>
      </c>
      <c r="Q13" s="154">
        <v>5823</v>
      </c>
      <c r="R13" s="166">
        <v>66.336295283663702</v>
      </c>
      <c r="S13" s="154">
        <v>1796</v>
      </c>
      <c r="T13" s="166">
        <v>30.84320796840117</v>
      </c>
    </row>
    <row r="14" spans="1:20">
      <c r="B14" s="153" t="s">
        <v>91</v>
      </c>
      <c r="D14" s="154">
        <v>2641</v>
      </c>
      <c r="E14" s="166">
        <v>0.63641007846085629</v>
      </c>
      <c r="G14" s="154">
        <v>718</v>
      </c>
      <c r="H14" s="166">
        <v>27.186671715259369</v>
      </c>
      <c r="I14" s="154">
        <v>31</v>
      </c>
      <c r="J14" s="166">
        <v>4.3175487465181046</v>
      </c>
      <c r="L14" s="154">
        <v>930</v>
      </c>
      <c r="M14" s="166">
        <v>35.2139341158652</v>
      </c>
      <c r="N14" s="154">
        <v>51</v>
      </c>
      <c r="O14" s="166">
        <v>5.4838709677419359</v>
      </c>
      <c r="Q14" s="154">
        <v>993</v>
      </c>
      <c r="R14" s="166">
        <v>37.599394168875428</v>
      </c>
      <c r="S14" s="154">
        <v>61</v>
      </c>
      <c r="T14" s="166">
        <v>6.143001007049345</v>
      </c>
    </row>
    <row r="15" spans="1:20">
      <c r="B15" s="153" t="s">
        <v>92</v>
      </c>
      <c r="D15" s="154">
        <v>1447</v>
      </c>
      <c r="E15" s="166">
        <v>0.34868814219343403</v>
      </c>
      <c r="G15" s="154">
        <v>555</v>
      </c>
      <c r="H15" s="166">
        <v>38.35521769177609</v>
      </c>
      <c r="I15" s="154">
        <v>128</v>
      </c>
      <c r="J15" s="166">
        <v>23.063063063063058</v>
      </c>
      <c r="L15" s="154">
        <v>457</v>
      </c>
      <c r="M15" s="166">
        <v>31.582584657912921</v>
      </c>
      <c r="N15" s="154">
        <v>174</v>
      </c>
      <c r="O15" s="166">
        <v>38.074398249452948</v>
      </c>
      <c r="Q15" s="154">
        <v>435</v>
      </c>
      <c r="R15" s="166">
        <v>30.062197650310988</v>
      </c>
      <c r="S15" s="154">
        <v>165</v>
      </c>
      <c r="T15" s="166">
        <v>37.931034482758619</v>
      </c>
    </row>
    <row r="16" spans="1:20">
      <c r="B16" s="153" t="s">
        <v>93</v>
      </c>
      <c r="D16" s="154">
        <v>1228</v>
      </c>
      <c r="E16" s="166">
        <v>0.29591502322981128</v>
      </c>
      <c r="G16" s="154">
        <v>346</v>
      </c>
      <c r="H16" s="166">
        <v>28.175895765472319</v>
      </c>
      <c r="I16" s="154">
        <v>87</v>
      </c>
      <c r="J16" s="166">
        <v>25.144508670520231</v>
      </c>
      <c r="L16" s="154">
        <v>503</v>
      </c>
      <c r="M16" s="166">
        <v>40.960912052117273</v>
      </c>
      <c r="N16" s="154">
        <v>149</v>
      </c>
      <c r="O16" s="166">
        <v>29.622266401590458</v>
      </c>
      <c r="Q16" s="154">
        <v>379</v>
      </c>
      <c r="R16" s="166">
        <v>30.86319218241043</v>
      </c>
      <c r="S16" s="154">
        <v>113</v>
      </c>
      <c r="T16" s="166">
        <v>29.815303430079151</v>
      </c>
    </row>
    <row r="17" spans="2:20">
      <c r="B17" s="153" t="s">
        <v>94</v>
      </c>
      <c r="D17" s="154">
        <v>23904</v>
      </c>
      <c r="E17" s="166">
        <v>5.7602220808513103</v>
      </c>
      <c r="G17" s="154">
        <v>3261</v>
      </c>
      <c r="H17" s="166">
        <v>13.64206827309237</v>
      </c>
      <c r="I17" s="154">
        <v>1537</v>
      </c>
      <c r="J17" s="166">
        <v>47.132781355412448</v>
      </c>
      <c r="L17" s="154">
        <v>7131</v>
      </c>
      <c r="M17" s="166">
        <v>29.831827309236949</v>
      </c>
      <c r="N17" s="154">
        <v>2666</v>
      </c>
      <c r="O17" s="166">
        <v>37.386060861029307</v>
      </c>
      <c r="Q17" s="154">
        <v>13512</v>
      </c>
      <c r="R17" s="166">
        <v>56.526104417670687</v>
      </c>
      <c r="S17" s="154">
        <v>4999</v>
      </c>
      <c r="T17" s="166">
        <v>36.996743635287153</v>
      </c>
    </row>
    <row r="18" spans="2:20">
      <c r="B18" s="153" t="s">
        <v>95</v>
      </c>
      <c r="D18" s="154">
        <v>15341</v>
      </c>
      <c r="E18" s="166">
        <v>3.696769032059068</v>
      </c>
      <c r="G18" s="154">
        <v>2944</v>
      </c>
      <c r="H18" s="166">
        <v>19.1904047976012</v>
      </c>
      <c r="I18" s="154">
        <v>432</v>
      </c>
      <c r="J18" s="166">
        <v>14.67391304347826</v>
      </c>
      <c r="L18" s="154">
        <v>4647</v>
      </c>
      <c r="M18" s="166">
        <v>30.29137605110488</v>
      </c>
      <c r="N18" s="154">
        <v>1036</v>
      </c>
      <c r="O18" s="166">
        <v>22.293953088013769</v>
      </c>
      <c r="Q18" s="154">
        <v>7750</v>
      </c>
      <c r="R18" s="166">
        <v>50.51821915129392</v>
      </c>
      <c r="S18" s="154">
        <v>2417</v>
      </c>
      <c r="T18" s="166">
        <v>31.187096774193549</v>
      </c>
    </row>
    <row r="19" spans="2:20">
      <c r="B19" s="153" t="s">
        <v>96</v>
      </c>
      <c r="D19" s="154">
        <v>32348</v>
      </c>
      <c r="E19" s="166">
        <v>7.7949993252751906</v>
      </c>
      <c r="G19" s="154">
        <v>5952</v>
      </c>
      <c r="H19" s="166">
        <v>18.39990107580067</v>
      </c>
      <c r="I19" s="154">
        <v>770</v>
      </c>
      <c r="J19" s="166">
        <v>12.93682795698925</v>
      </c>
      <c r="L19" s="154">
        <v>13672</v>
      </c>
      <c r="M19" s="166">
        <v>42.265364164708792</v>
      </c>
      <c r="N19" s="154">
        <v>3208</v>
      </c>
      <c r="O19" s="166">
        <v>23.464014043300171</v>
      </c>
      <c r="Q19" s="154">
        <v>12724</v>
      </c>
      <c r="R19" s="166">
        <v>39.334734759490537</v>
      </c>
      <c r="S19" s="154">
        <v>6824</v>
      </c>
      <c r="T19" s="166">
        <v>53.630933668657647</v>
      </c>
    </row>
    <row r="20" spans="2:20">
      <c r="B20" s="153" t="s">
        <v>97</v>
      </c>
      <c r="D20" s="154">
        <v>7120</v>
      </c>
      <c r="E20" s="166">
        <v>1.7157287991826189</v>
      </c>
      <c r="G20" s="154">
        <v>1229</v>
      </c>
      <c r="H20" s="166">
        <v>17.261235955056179</v>
      </c>
      <c r="I20" s="154">
        <v>323</v>
      </c>
      <c r="J20" s="166">
        <v>26.281529698942229</v>
      </c>
      <c r="L20" s="154">
        <v>2597</v>
      </c>
      <c r="M20" s="166">
        <v>36.474719101123597</v>
      </c>
      <c r="N20" s="154">
        <v>786</v>
      </c>
      <c r="O20" s="166">
        <v>30.265691182133232</v>
      </c>
      <c r="Q20" s="154">
        <v>3294</v>
      </c>
      <c r="R20" s="166">
        <v>46.264044943820217</v>
      </c>
      <c r="S20" s="154">
        <v>1162</v>
      </c>
      <c r="T20" s="166">
        <v>35.276259866423807</v>
      </c>
    </row>
    <row r="21" spans="2:20">
      <c r="B21" s="153" t="s">
        <v>98</v>
      </c>
      <c r="D21" s="154">
        <v>910</v>
      </c>
      <c r="E21" s="166">
        <v>0.21928556281687969</v>
      </c>
      <c r="G21" s="154">
        <v>177</v>
      </c>
      <c r="H21" s="166">
        <v>19.450549450549449</v>
      </c>
      <c r="I21" s="154">
        <v>114</v>
      </c>
      <c r="J21" s="166">
        <v>64.406779661016941</v>
      </c>
      <c r="L21" s="154">
        <v>298</v>
      </c>
      <c r="M21" s="166">
        <v>32.747252747252737</v>
      </c>
      <c r="N21" s="154">
        <v>142</v>
      </c>
      <c r="O21" s="166">
        <v>47.651006711409387</v>
      </c>
      <c r="Q21" s="154">
        <v>435</v>
      </c>
      <c r="R21" s="166">
        <v>47.802197802197803</v>
      </c>
      <c r="S21" s="154">
        <v>205</v>
      </c>
      <c r="T21" s="166">
        <v>47.126436781609193</v>
      </c>
    </row>
    <row r="22" spans="2:20">
      <c r="B22" s="153" t="s">
        <v>99</v>
      </c>
      <c r="D22" s="154">
        <v>22116</v>
      </c>
      <c r="E22" s="166">
        <v>5.3293620958880341</v>
      </c>
      <c r="G22" s="154">
        <v>7385</v>
      </c>
      <c r="H22" s="166">
        <v>33.392114306384521</v>
      </c>
      <c r="I22" s="154">
        <v>1726</v>
      </c>
      <c r="J22" s="166">
        <v>23.37169939065674</v>
      </c>
      <c r="L22" s="154">
        <v>7505</v>
      </c>
      <c r="M22" s="166">
        <v>33.934707903780073</v>
      </c>
      <c r="N22" s="154">
        <v>2386</v>
      </c>
      <c r="O22" s="166">
        <v>31.792138574283811</v>
      </c>
      <c r="Q22" s="154">
        <v>7226</v>
      </c>
      <c r="R22" s="166">
        <v>32.673177789835407</v>
      </c>
      <c r="S22" s="154">
        <v>2274</v>
      </c>
      <c r="T22" s="166">
        <v>31.469692776086351</v>
      </c>
    </row>
    <row r="23" spans="2:20">
      <c r="B23" s="153" t="s">
        <v>100</v>
      </c>
      <c r="D23" s="154">
        <v>66291</v>
      </c>
      <c r="E23" s="166">
        <v>15.974350818344799</v>
      </c>
      <c r="G23" s="154">
        <v>18995</v>
      </c>
      <c r="H23" s="166">
        <v>28.653965093300751</v>
      </c>
      <c r="I23" s="154">
        <v>2204</v>
      </c>
      <c r="J23" s="166">
        <v>11.6030534351145</v>
      </c>
      <c r="L23" s="154">
        <v>26924</v>
      </c>
      <c r="M23" s="166">
        <v>40.614864762939163</v>
      </c>
      <c r="N23" s="154">
        <v>3062</v>
      </c>
      <c r="O23" s="166">
        <v>11.37275293418511</v>
      </c>
      <c r="Q23" s="154">
        <v>20372</v>
      </c>
      <c r="R23" s="166">
        <v>30.731170143760089</v>
      </c>
      <c r="S23" s="154">
        <v>3131</v>
      </c>
      <c r="T23" s="166">
        <v>15.36913410563518</v>
      </c>
    </row>
    <row r="24" spans="2:20">
      <c r="B24" s="153" t="s">
        <v>101</v>
      </c>
      <c r="D24" s="154">
        <v>4083</v>
      </c>
      <c r="E24" s="166">
        <v>0.98389335492452723</v>
      </c>
      <c r="G24" s="154">
        <v>607</v>
      </c>
      <c r="H24" s="166">
        <v>14.866519715895169</v>
      </c>
      <c r="I24" s="154">
        <v>222</v>
      </c>
      <c r="J24" s="166">
        <v>36.573311367380562</v>
      </c>
      <c r="L24" s="154">
        <v>1312</v>
      </c>
      <c r="M24" s="166">
        <v>32.133235366152341</v>
      </c>
      <c r="N24" s="154">
        <v>444</v>
      </c>
      <c r="O24" s="166">
        <v>33.841463414634148</v>
      </c>
      <c r="Q24" s="154">
        <v>2164</v>
      </c>
      <c r="R24" s="166">
        <v>53.000244917952493</v>
      </c>
      <c r="S24" s="154">
        <v>741</v>
      </c>
      <c r="T24" s="166">
        <v>34.24214417744917</v>
      </c>
    </row>
    <row r="25" spans="2:20">
      <c r="B25" s="153" t="s">
        <v>102</v>
      </c>
      <c r="D25" s="154">
        <v>1250</v>
      </c>
      <c r="E25" s="166">
        <v>0.30121643244076879</v>
      </c>
      <c r="G25" s="154">
        <v>176</v>
      </c>
      <c r="H25" s="166">
        <v>14.08</v>
      </c>
      <c r="I25" s="154">
        <v>0</v>
      </c>
      <c r="J25" s="166">
        <v>0</v>
      </c>
      <c r="L25" s="154">
        <v>330</v>
      </c>
      <c r="M25" s="166">
        <v>26.4</v>
      </c>
      <c r="N25" s="154">
        <v>8</v>
      </c>
      <c r="O25" s="166">
        <v>2.4242424242424239</v>
      </c>
      <c r="Q25" s="154">
        <v>744</v>
      </c>
      <c r="R25" s="166">
        <v>59.52</v>
      </c>
      <c r="S25" s="154">
        <v>6</v>
      </c>
      <c r="T25" s="166">
        <v>0.80645161290322576</v>
      </c>
    </row>
    <row r="26" spans="2:20">
      <c r="B26" s="153" t="s">
        <v>103</v>
      </c>
      <c r="D26" s="154">
        <v>7283</v>
      </c>
      <c r="E26" s="166">
        <v>1.7550074219728951</v>
      </c>
      <c r="G26" s="154">
        <v>1439</v>
      </c>
      <c r="H26" s="166">
        <v>19.758341342853221</v>
      </c>
      <c r="I26" s="154">
        <v>89</v>
      </c>
      <c r="J26" s="166">
        <v>6.1848505906879776</v>
      </c>
      <c r="L26" s="154">
        <v>2208</v>
      </c>
      <c r="M26" s="166">
        <v>30.31717698750515</v>
      </c>
      <c r="N26" s="154">
        <v>245</v>
      </c>
      <c r="O26" s="166">
        <v>11.09601449275362</v>
      </c>
      <c r="Q26" s="154">
        <v>3636</v>
      </c>
      <c r="R26" s="166">
        <v>49.924481669641629</v>
      </c>
      <c r="S26" s="154">
        <v>747</v>
      </c>
      <c r="T26" s="166">
        <v>20.544554455445539</v>
      </c>
    </row>
    <row r="27" spans="2:20">
      <c r="B27" s="153" t="s">
        <v>104</v>
      </c>
      <c r="D27" s="154">
        <v>3522</v>
      </c>
      <c r="E27" s="166">
        <v>0.84870742004511013</v>
      </c>
      <c r="G27" s="154">
        <v>543</v>
      </c>
      <c r="H27" s="166">
        <v>15.417376490630319</v>
      </c>
      <c r="I27" s="154">
        <v>82</v>
      </c>
      <c r="J27" s="166">
        <v>15.101289134438311</v>
      </c>
      <c r="L27" s="154">
        <v>1281</v>
      </c>
      <c r="M27" s="166">
        <v>36.371379897785353</v>
      </c>
      <c r="N27" s="154">
        <v>217</v>
      </c>
      <c r="O27" s="166">
        <v>16.93989071038251</v>
      </c>
      <c r="Q27" s="154">
        <v>1698</v>
      </c>
      <c r="R27" s="166">
        <v>48.211243611584322</v>
      </c>
      <c r="S27" s="154">
        <v>497</v>
      </c>
      <c r="T27" s="166">
        <v>29.26972909305065</v>
      </c>
    </row>
    <row r="28" spans="2:20">
      <c r="B28" s="153" t="s">
        <v>105</v>
      </c>
      <c r="D28" s="154">
        <v>638</v>
      </c>
      <c r="E28" s="166">
        <v>0.15374086711776841</v>
      </c>
      <c r="G28" s="154">
        <v>159</v>
      </c>
      <c r="H28" s="166">
        <v>24.921630094043891</v>
      </c>
      <c r="I28" s="154">
        <v>135</v>
      </c>
      <c r="J28" s="166">
        <v>84.905660377358487</v>
      </c>
      <c r="L28" s="154">
        <v>196</v>
      </c>
      <c r="M28" s="166">
        <v>30.721003134796241</v>
      </c>
      <c r="N28" s="154">
        <v>167</v>
      </c>
      <c r="O28" s="166">
        <v>85.204081632653057</v>
      </c>
      <c r="Q28" s="154">
        <v>283</v>
      </c>
      <c r="R28" s="166">
        <v>44.357366771159867</v>
      </c>
      <c r="S28" s="154">
        <v>236</v>
      </c>
      <c r="T28" s="166">
        <v>83.392226148409904</v>
      </c>
    </row>
    <row r="29" spans="2:20">
      <c r="B29" s="157" t="s">
        <v>106</v>
      </c>
      <c r="D29" s="158">
        <v>860</v>
      </c>
      <c r="E29" s="167">
        <v>0.20723690551924889</v>
      </c>
      <c r="G29" s="158">
        <v>270</v>
      </c>
      <c r="H29" s="167">
        <v>31.395348837209301</v>
      </c>
      <c r="I29" s="158">
        <v>42</v>
      </c>
      <c r="J29" s="167">
        <v>15.555555555555561</v>
      </c>
      <c r="L29" s="158">
        <v>319</v>
      </c>
      <c r="M29" s="167">
        <v>37.093023255813947</v>
      </c>
      <c r="N29" s="158">
        <v>36</v>
      </c>
      <c r="O29" s="167">
        <v>11.285266457680249</v>
      </c>
      <c r="Q29" s="158">
        <v>271</v>
      </c>
      <c r="R29" s="167">
        <v>31.511627906976749</v>
      </c>
      <c r="S29" s="158">
        <v>23</v>
      </c>
      <c r="T29" s="167">
        <v>8.4870848708487081</v>
      </c>
    </row>
    <row r="30" spans="2:20" ht="8" customHeight="1"/>
    <row r="31" spans="2:20">
      <c r="B31" s="161" t="s">
        <v>49</v>
      </c>
      <c r="D31" s="162">
        <v>414984</v>
      </c>
      <c r="E31" s="168">
        <v>100</v>
      </c>
      <c r="G31" s="162">
        <v>86080</v>
      </c>
      <c r="H31" s="168">
        <v>20.7429684036011</v>
      </c>
      <c r="I31" s="162">
        <v>15470</v>
      </c>
      <c r="J31" s="168">
        <v>17.971654275092941</v>
      </c>
      <c r="L31" s="162">
        <v>158201</v>
      </c>
      <c r="M31" s="168">
        <v>38.122192662849649</v>
      </c>
      <c r="N31" s="162">
        <v>30492</v>
      </c>
      <c r="O31" s="168">
        <v>19.27421444870766</v>
      </c>
      <c r="Q31" s="162">
        <v>170703</v>
      </c>
      <c r="R31" s="168">
        <v>41.134838933549247</v>
      </c>
      <c r="S31" s="162">
        <v>41761</v>
      </c>
      <c r="T31" s="168">
        <v>24.46412775405236</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254</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255</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251</v>
      </c>
      <c r="J8" s="211"/>
      <c r="L8" s="259" t="s">
        <v>69</v>
      </c>
      <c r="M8" s="211"/>
      <c r="N8" s="257" t="s">
        <v>251</v>
      </c>
      <c r="O8" s="211"/>
      <c r="Q8" s="259" t="s">
        <v>69</v>
      </c>
      <c r="R8" s="211"/>
      <c r="S8" s="257" t="s">
        <v>251</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17380</v>
      </c>
      <c r="E11" s="165">
        <v>15.43996801847821</v>
      </c>
      <c r="G11" s="150">
        <v>6877</v>
      </c>
      <c r="H11" s="165">
        <v>39.568469505178363</v>
      </c>
      <c r="I11" s="150">
        <v>2008</v>
      </c>
      <c r="J11" s="165">
        <v>29.19877853715283</v>
      </c>
      <c r="L11" s="150">
        <v>9123</v>
      </c>
      <c r="M11" s="165">
        <v>52.491369390103571</v>
      </c>
      <c r="N11" s="150">
        <v>3259</v>
      </c>
      <c r="O11" s="165">
        <v>35.7228981694618</v>
      </c>
      <c r="Q11" s="150">
        <v>1380</v>
      </c>
      <c r="R11" s="165">
        <v>7.9401611047180669</v>
      </c>
      <c r="S11" s="150">
        <v>647</v>
      </c>
      <c r="T11" s="165">
        <v>46.884057971014492</v>
      </c>
    </row>
    <row r="12" spans="1:20">
      <c r="B12" s="153" t="s">
        <v>89</v>
      </c>
      <c r="D12" s="154">
        <v>1851</v>
      </c>
      <c r="E12" s="166">
        <v>1.644383245236086</v>
      </c>
      <c r="G12" s="154">
        <v>542</v>
      </c>
      <c r="H12" s="166">
        <v>29.281469475958939</v>
      </c>
      <c r="I12" s="154">
        <v>178</v>
      </c>
      <c r="J12" s="166">
        <v>32.841328413284131</v>
      </c>
      <c r="L12" s="154">
        <v>672</v>
      </c>
      <c r="M12" s="166">
        <v>36.304700162074553</v>
      </c>
      <c r="N12" s="154">
        <v>252</v>
      </c>
      <c r="O12" s="166">
        <v>37.5</v>
      </c>
      <c r="Q12" s="154">
        <v>637</v>
      </c>
      <c r="R12" s="166">
        <v>34.413830361966497</v>
      </c>
      <c r="S12" s="154">
        <v>114</v>
      </c>
      <c r="T12" s="166">
        <v>17.896389324960751</v>
      </c>
    </row>
    <row r="13" spans="1:20">
      <c r="B13" s="153" t="s">
        <v>90</v>
      </c>
      <c r="D13" s="154">
        <v>2256</v>
      </c>
      <c r="E13" s="166">
        <v>2.0041753653444681</v>
      </c>
      <c r="G13" s="154">
        <v>539</v>
      </c>
      <c r="H13" s="166">
        <v>23.8918439716312</v>
      </c>
      <c r="I13" s="154">
        <v>66</v>
      </c>
      <c r="J13" s="166">
        <v>12.244897959183669</v>
      </c>
      <c r="L13" s="154">
        <v>855</v>
      </c>
      <c r="M13" s="166">
        <v>37.898936170212757</v>
      </c>
      <c r="N13" s="154">
        <v>89</v>
      </c>
      <c r="O13" s="166">
        <v>10.4093567251462</v>
      </c>
      <c r="Q13" s="154">
        <v>862</v>
      </c>
      <c r="R13" s="166">
        <v>38.209219858156033</v>
      </c>
      <c r="S13" s="154">
        <v>79</v>
      </c>
      <c r="T13" s="166">
        <v>9.1647331786542932</v>
      </c>
    </row>
    <row r="14" spans="1:20">
      <c r="B14" s="153" t="s">
        <v>91</v>
      </c>
      <c r="D14" s="154">
        <v>1864</v>
      </c>
      <c r="E14" s="166">
        <v>1.655932128103762</v>
      </c>
      <c r="G14" s="154">
        <v>648</v>
      </c>
      <c r="H14" s="166">
        <v>34.763948497854066</v>
      </c>
      <c r="I14" s="154">
        <v>253</v>
      </c>
      <c r="J14" s="166">
        <v>39.043209876543209</v>
      </c>
      <c r="L14" s="154">
        <v>998</v>
      </c>
      <c r="M14" s="166">
        <v>53.540772532188839</v>
      </c>
      <c r="N14" s="154">
        <v>178</v>
      </c>
      <c r="O14" s="166">
        <v>17.835671342685369</v>
      </c>
      <c r="Q14" s="154">
        <v>218</v>
      </c>
      <c r="R14" s="166">
        <v>11.69527896995708</v>
      </c>
      <c r="S14" s="154">
        <v>53</v>
      </c>
      <c r="T14" s="166">
        <v>24.311926605504588</v>
      </c>
    </row>
    <row r="15" spans="1:20">
      <c r="B15" s="153" t="s">
        <v>92</v>
      </c>
      <c r="D15" s="154">
        <v>5843</v>
      </c>
      <c r="E15" s="166">
        <v>5.1907786612179629</v>
      </c>
      <c r="G15" s="154">
        <v>1890</v>
      </c>
      <c r="H15" s="166">
        <v>32.346397398596608</v>
      </c>
      <c r="I15" s="154">
        <v>575</v>
      </c>
      <c r="J15" s="166">
        <v>30.423280423280421</v>
      </c>
      <c r="L15" s="154">
        <v>2014</v>
      </c>
      <c r="M15" s="166">
        <v>34.468594899880202</v>
      </c>
      <c r="N15" s="154">
        <v>850</v>
      </c>
      <c r="O15" s="166">
        <v>42.204568023833168</v>
      </c>
      <c r="Q15" s="154">
        <v>1939</v>
      </c>
      <c r="R15" s="166">
        <v>33.18500770152319</v>
      </c>
      <c r="S15" s="154">
        <v>1166</v>
      </c>
      <c r="T15" s="166">
        <v>60.134089736977828</v>
      </c>
    </row>
    <row r="16" spans="1:20">
      <c r="B16" s="153" t="s">
        <v>93</v>
      </c>
      <c r="D16" s="154">
        <v>2062</v>
      </c>
      <c r="E16" s="166">
        <v>1.831830497934527</v>
      </c>
      <c r="G16" s="154">
        <v>673</v>
      </c>
      <c r="H16" s="166">
        <v>32.638215324927259</v>
      </c>
      <c r="I16" s="154">
        <v>2</v>
      </c>
      <c r="J16" s="166">
        <v>0.29717682020802377</v>
      </c>
      <c r="L16" s="154">
        <v>794</v>
      </c>
      <c r="M16" s="166">
        <v>38.506304558680903</v>
      </c>
      <c r="N16" s="154">
        <v>3</v>
      </c>
      <c r="O16" s="166">
        <v>0.37783375314861462</v>
      </c>
      <c r="Q16" s="154">
        <v>595</v>
      </c>
      <c r="R16" s="166">
        <v>28.855480116391849</v>
      </c>
      <c r="S16" s="154">
        <v>6</v>
      </c>
      <c r="T16" s="166">
        <v>1.008403361344538</v>
      </c>
    </row>
    <row r="17" spans="2:20">
      <c r="B17" s="153" t="s">
        <v>94</v>
      </c>
      <c r="D17" s="154">
        <v>8088</v>
      </c>
      <c r="E17" s="166">
        <v>7.1851818949051651</v>
      </c>
      <c r="G17" s="154">
        <v>2109</v>
      </c>
      <c r="H17" s="166">
        <v>26.075667655786351</v>
      </c>
      <c r="I17" s="154">
        <v>7</v>
      </c>
      <c r="J17" s="166">
        <v>0.33191085822664768</v>
      </c>
      <c r="L17" s="154">
        <v>2436</v>
      </c>
      <c r="M17" s="166">
        <v>30.118694362017809</v>
      </c>
      <c r="N17" s="154">
        <v>7</v>
      </c>
      <c r="O17" s="166">
        <v>0.28735632183908039</v>
      </c>
      <c r="Q17" s="154">
        <v>3543</v>
      </c>
      <c r="R17" s="166">
        <v>43.805637982195847</v>
      </c>
      <c r="S17" s="154">
        <v>17</v>
      </c>
      <c r="T17" s="166">
        <v>0.4798193621224951</v>
      </c>
    </row>
    <row r="18" spans="2:20">
      <c r="B18" s="153" t="s">
        <v>95</v>
      </c>
      <c r="D18" s="154">
        <v>4336</v>
      </c>
      <c r="E18" s="166">
        <v>3.8519966241726999</v>
      </c>
      <c r="G18" s="154">
        <v>1485</v>
      </c>
      <c r="H18" s="166">
        <v>34.248154981549817</v>
      </c>
      <c r="I18" s="154">
        <v>259</v>
      </c>
      <c r="J18" s="166">
        <v>17.441077441077439</v>
      </c>
      <c r="L18" s="154">
        <v>1751</v>
      </c>
      <c r="M18" s="166">
        <v>40.382841328413278</v>
      </c>
      <c r="N18" s="154">
        <v>658</v>
      </c>
      <c r="O18" s="166">
        <v>37.578526556253571</v>
      </c>
      <c r="Q18" s="154">
        <v>1100</v>
      </c>
      <c r="R18" s="166">
        <v>25.369003690036902</v>
      </c>
      <c r="S18" s="154">
        <v>479</v>
      </c>
      <c r="T18" s="166">
        <v>43.54545454545454</v>
      </c>
    </row>
    <row r="19" spans="2:20">
      <c r="B19" s="153" t="s">
        <v>96</v>
      </c>
      <c r="D19" s="154">
        <v>14832</v>
      </c>
      <c r="E19" s="166">
        <v>13.17638697641363</v>
      </c>
      <c r="G19" s="154">
        <v>3787</v>
      </c>
      <c r="H19" s="166">
        <v>25.532632146709819</v>
      </c>
      <c r="I19" s="154">
        <v>255</v>
      </c>
      <c r="J19" s="166">
        <v>6.7335621864272506</v>
      </c>
      <c r="L19" s="154">
        <v>7778</v>
      </c>
      <c r="M19" s="166">
        <v>52.440668824163971</v>
      </c>
      <c r="N19" s="154">
        <v>1094</v>
      </c>
      <c r="O19" s="166">
        <v>14.065312419645149</v>
      </c>
      <c r="Q19" s="154">
        <v>3267</v>
      </c>
      <c r="R19" s="166">
        <v>22.02669902912621</v>
      </c>
      <c r="S19" s="154">
        <v>2816</v>
      </c>
      <c r="T19" s="166">
        <v>86.195286195286187</v>
      </c>
    </row>
    <row r="20" spans="2:20">
      <c r="B20" s="153" t="s">
        <v>97</v>
      </c>
      <c r="D20" s="154">
        <v>10134</v>
      </c>
      <c r="E20" s="166">
        <v>9.0027983831563994</v>
      </c>
      <c r="G20" s="154">
        <v>3308</v>
      </c>
      <c r="H20" s="166">
        <v>32.642589303335313</v>
      </c>
      <c r="I20" s="154">
        <v>258</v>
      </c>
      <c r="J20" s="166">
        <v>7.7992744860943164</v>
      </c>
      <c r="L20" s="154">
        <v>4505</v>
      </c>
      <c r="M20" s="166">
        <v>44.45431221630156</v>
      </c>
      <c r="N20" s="154">
        <v>609</v>
      </c>
      <c r="O20" s="166">
        <v>13.51831298557159</v>
      </c>
      <c r="Q20" s="154">
        <v>2321</v>
      </c>
      <c r="R20" s="166">
        <v>22.903098480363131</v>
      </c>
      <c r="S20" s="154">
        <v>395</v>
      </c>
      <c r="T20" s="166">
        <v>17.018526497199481</v>
      </c>
    </row>
    <row r="21" spans="2:20">
      <c r="B21" s="153" t="s">
        <v>98</v>
      </c>
      <c r="D21" s="154">
        <v>2553</v>
      </c>
      <c r="E21" s="166">
        <v>2.2680229200906141</v>
      </c>
      <c r="G21" s="154">
        <v>799</v>
      </c>
      <c r="H21" s="166">
        <v>31.296513905209551</v>
      </c>
      <c r="I21" s="154">
        <v>534</v>
      </c>
      <c r="J21" s="166">
        <v>66.833541927409257</v>
      </c>
      <c r="L21" s="154">
        <v>974</v>
      </c>
      <c r="M21" s="166">
        <v>38.151194672933798</v>
      </c>
      <c r="N21" s="154">
        <v>690</v>
      </c>
      <c r="O21" s="166">
        <v>70.841889117043124</v>
      </c>
      <c r="Q21" s="154">
        <v>780</v>
      </c>
      <c r="R21" s="166">
        <v>30.552291421856641</v>
      </c>
      <c r="S21" s="154">
        <v>610</v>
      </c>
      <c r="T21" s="166">
        <v>78.205128205128204</v>
      </c>
    </row>
    <row r="22" spans="2:20">
      <c r="B22" s="153" t="s">
        <v>99</v>
      </c>
      <c r="D22" s="154">
        <v>7819</v>
      </c>
      <c r="E22" s="166">
        <v>6.946208857104784</v>
      </c>
      <c r="G22" s="154">
        <v>1655</v>
      </c>
      <c r="H22" s="166">
        <v>21.166389563882849</v>
      </c>
      <c r="I22" s="154">
        <v>254</v>
      </c>
      <c r="J22" s="166">
        <v>15.34743202416918</v>
      </c>
      <c r="L22" s="154">
        <v>2802</v>
      </c>
      <c r="M22" s="166">
        <v>35.835784627190179</v>
      </c>
      <c r="N22" s="154">
        <v>701</v>
      </c>
      <c r="O22" s="166">
        <v>25.017844396859381</v>
      </c>
      <c r="Q22" s="154">
        <v>3362</v>
      </c>
      <c r="R22" s="166">
        <v>42.997825808926969</v>
      </c>
      <c r="S22" s="154">
        <v>1268</v>
      </c>
      <c r="T22" s="166">
        <v>37.715645449137419</v>
      </c>
    </row>
    <row r="23" spans="2:20">
      <c r="B23" s="153" t="s">
        <v>100</v>
      </c>
      <c r="D23" s="154">
        <v>19276</v>
      </c>
      <c r="E23" s="166">
        <v>17.124328165948562</v>
      </c>
      <c r="G23" s="154">
        <v>7719</v>
      </c>
      <c r="H23" s="166">
        <v>40.044615065366258</v>
      </c>
      <c r="I23" s="154">
        <v>2344</v>
      </c>
      <c r="J23" s="166">
        <v>30.36662780152869</v>
      </c>
      <c r="L23" s="154">
        <v>8309</v>
      </c>
      <c r="M23" s="166">
        <v>43.105416061423533</v>
      </c>
      <c r="N23" s="154">
        <v>3679</v>
      </c>
      <c r="O23" s="166">
        <v>44.277289685882778</v>
      </c>
      <c r="Q23" s="154">
        <v>3248</v>
      </c>
      <c r="R23" s="166">
        <v>16.849968873210209</v>
      </c>
      <c r="S23" s="154">
        <v>1747</v>
      </c>
      <c r="T23" s="166">
        <v>53.786945812807893</v>
      </c>
    </row>
    <row r="24" spans="2:20">
      <c r="B24" s="153" t="s">
        <v>101</v>
      </c>
      <c r="D24" s="154">
        <v>4258</v>
      </c>
      <c r="E24" s="166">
        <v>3.7827033269666419</v>
      </c>
      <c r="G24" s="154">
        <v>1546</v>
      </c>
      <c r="H24" s="166">
        <v>36.308125880695172</v>
      </c>
      <c r="I24" s="154">
        <v>544</v>
      </c>
      <c r="J24" s="166">
        <v>35.1875808538163</v>
      </c>
      <c r="L24" s="154">
        <v>2010</v>
      </c>
      <c r="M24" s="166">
        <v>47.205260685767961</v>
      </c>
      <c r="N24" s="154">
        <v>565</v>
      </c>
      <c r="O24" s="166">
        <v>28.10945273631841</v>
      </c>
      <c r="Q24" s="154">
        <v>702</v>
      </c>
      <c r="R24" s="166">
        <v>16.486613433536871</v>
      </c>
      <c r="S24" s="154">
        <v>254</v>
      </c>
      <c r="T24" s="166">
        <v>36.182336182336194</v>
      </c>
    </row>
    <row r="25" spans="2:20">
      <c r="B25" s="153" t="s">
        <v>102</v>
      </c>
      <c r="D25" s="154">
        <v>855</v>
      </c>
      <c r="E25" s="166">
        <v>0.75956114245102835</v>
      </c>
      <c r="G25" s="154">
        <v>204</v>
      </c>
      <c r="H25" s="166">
        <v>23.859649122807021</v>
      </c>
      <c r="I25" s="154">
        <v>41</v>
      </c>
      <c r="J25" s="166">
        <v>20.098039215686271</v>
      </c>
      <c r="L25" s="154">
        <v>371</v>
      </c>
      <c r="M25" s="166">
        <v>43.391812865497073</v>
      </c>
      <c r="N25" s="154">
        <v>102</v>
      </c>
      <c r="O25" s="166">
        <v>27.493261455525609</v>
      </c>
      <c r="Q25" s="154">
        <v>280</v>
      </c>
      <c r="R25" s="166">
        <v>32.748538011695913</v>
      </c>
      <c r="S25" s="154">
        <v>97</v>
      </c>
      <c r="T25" s="166">
        <v>34.642857142857139</v>
      </c>
    </row>
    <row r="26" spans="2:20">
      <c r="B26" s="153" t="s">
        <v>103</v>
      </c>
      <c r="D26" s="154">
        <v>7905</v>
      </c>
      <c r="E26" s="166">
        <v>7.0226091591524904</v>
      </c>
      <c r="G26" s="154">
        <v>1985</v>
      </c>
      <c r="H26" s="166">
        <v>25.110689437065151</v>
      </c>
      <c r="I26" s="154">
        <v>212</v>
      </c>
      <c r="J26" s="166">
        <v>10.6801007556675</v>
      </c>
      <c r="L26" s="154">
        <v>3309</v>
      </c>
      <c r="M26" s="166">
        <v>41.859582542694497</v>
      </c>
      <c r="N26" s="154">
        <v>387</v>
      </c>
      <c r="O26" s="166">
        <v>11.69537624660018</v>
      </c>
      <c r="Q26" s="154">
        <v>2611</v>
      </c>
      <c r="R26" s="166">
        <v>33.029728020240363</v>
      </c>
      <c r="S26" s="154">
        <v>557</v>
      </c>
      <c r="T26" s="166">
        <v>21.332822673305241</v>
      </c>
    </row>
    <row r="27" spans="2:20">
      <c r="B27" s="153" t="s">
        <v>104</v>
      </c>
      <c r="D27" s="154">
        <v>1178</v>
      </c>
      <c r="E27" s="166">
        <v>1.046506462932528</v>
      </c>
      <c r="G27" s="154">
        <v>296</v>
      </c>
      <c r="H27" s="166">
        <v>25.12733446519524</v>
      </c>
      <c r="I27" s="154">
        <v>40</v>
      </c>
      <c r="J27" s="166">
        <v>13.51351351351351</v>
      </c>
      <c r="L27" s="154">
        <v>571</v>
      </c>
      <c r="M27" s="166">
        <v>48.47198641765705</v>
      </c>
      <c r="N27" s="154">
        <v>58</v>
      </c>
      <c r="O27" s="166">
        <v>10.157618213660241</v>
      </c>
      <c r="Q27" s="154">
        <v>311</v>
      </c>
      <c r="R27" s="166">
        <v>26.40067911714771</v>
      </c>
      <c r="S27" s="154">
        <v>52</v>
      </c>
      <c r="T27" s="166">
        <v>16.720257234726692</v>
      </c>
    </row>
    <row r="28" spans="2:20">
      <c r="B28" s="153" t="s">
        <v>105</v>
      </c>
      <c r="D28" s="154">
        <v>30</v>
      </c>
      <c r="E28" s="166">
        <v>2.6651268156176432E-2</v>
      </c>
      <c r="G28" s="154">
        <v>4</v>
      </c>
      <c r="H28" s="166">
        <v>13.33333333333333</v>
      </c>
      <c r="I28" s="154">
        <v>4</v>
      </c>
      <c r="J28" s="166">
        <v>100</v>
      </c>
      <c r="L28" s="154">
        <v>10</v>
      </c>
      <c r="M28" s="166">
        <v>33.333333333333329</v>
      </c>
      <c r="N28" s="154">
        <v>7</v>
      </c>
      <c r="O28" s="166">
        <v>70</v>
      </c>
      <c r="Q28" s="154">
        <v>16</v>
      </c>
      <c r="R28" s="166">
        <v>53.333333333333343</v>
      </c>
      <c r="S28" s="154">
        <v>13</v>
      </c>
      <c r="T28" s="166">
        <v>81.25</v>
      </c>
    </row>
    <row r="29" spans="2:20">
      <c r="B29" s="157" t="s">
        <v>106</v>
      </c>
      <c r="D29" s="158">
        <v>45</v>
      </c>
      <c r="E29" s="167">
        <v>3.9976902234264637E-2</v>
      </c>
      <c r="G29" s="158">
        <v>17</v>
      </c>
      <c r="H29" s="167">
        <v>37.777777777777779</v>
      </c>
      <c r="I29" s="158">
        <v>6</v>
      </c>
      <c r="J29" s="167">
        <v>35.294117647058833</v>
      </c>
      <c r="L29" s="158">
        <v>17</v>
      </c>
      <c r="M29" s="167">
        <v>37.777777777777779</v>
      </c>
      <c r="N29" s="158">
        <v>6</v>
      </c>
      <c r="O29" s="167">
        <v>35.294117647058833</v>
      </c>
      <c r="Q29" s="158">
        <v>11</v>
      </c>
      <c r="R29" s="167">
        <v>24.444444444444439</v>
      </c>
      <c r="S29" s="158">
        <v>0</v>
      </c>
      <c r="T29" s="167">
        <v>0</v>
      </c>
    </row>
    <row r="30" spans="2:20" ht="8" customHeight="1"/>
    <row r="31" spans="2:20">
      <c r="B31" s="161" t="s">
        <v>49</v>
      </c>
      <c r="D31" s="162">
        <v>112565</v>
      </c>
      <c r="E31" s="168">
        <v>100</v>
      </c>
      <c r="G31" s="162">
        <v>36083</v>
      </c>
      <c r="H31" s="168">
        <v>32.05525696264381</v>
      </c>
      <c r="I31" s="162">
        <v>7840</v>
      </c>
      <c r="J31" s="168">
        <v>21.727683396613369</v>
      </c>
      <c r="L31" s="162">
        <v>49299</v>
      </c>
      <c r="M31" s="168">
        <v>43.796028961044733</v>
      </c>
      <c r="N31" s="162">
        <v>13194</v>
      </c>
      <c r="O31" s="168">
        <v>26.76322034929715</v>
      </c>
      <c r="Q31" s="162">
        <v>27183</v>
      </c>
      <c r="R31" s="168">
        <v>24.14871407631146</v>
      </c>
      <c r="S31" s="162">
        <v>10370</v>
      </c>
      <c r="T31" s="168">
        <v>38.148843026891811</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256</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257</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32923</v>
      </c>
      <c r="E11" s="165">
        <v>17.17682904560419</v>
      </c>
      <c r="G11" s="150">
        <v>16151</v>
      </c>
      <c r="H11" s="165">
        <v>49.056890319837201</v>
      </c>
      <c r="I11" s="150">
        <v>16095</v>
      </c>
      <c r="J11" s="165">
        <v>99.653272243204754</v>
      </c>
      <c r="L11" s="150">
        <v>16691</v>
      </c>
      <c r="M11" s="165">
        <v>50.697081067946428</v>
      </c>
      <c r="N11" s="150">
        <v>16550</v>
      </c>
      <c r="O11" s="165">
        <v>99.155233359295423</v>
      </c>
      <c r="Q11" s="150">
        <v>81</v>
      </c>
      <c r="R11" s="165">
        <v>0.2460286122163837</v>
      </c>
      <c r="S11" s="150">
        <v>79</v>
      </c>
      <c r="T11" s="165">
        <v>97.53086419753086</v>
      </c>
    </row>
    <row r="12" spans="1:20">
      <c r="B12" s="153" t="s">
        <v>89</v>
      </c>
      <c r="D12" s="154">
        <v>4082</v>
      </c>
      <c r="E12" s="166">
        <v>2.129690980899563</v>
      </c>
      <c r="G12" s="154">
        <v>2854</v>
      </c>
      <c r="H12" s="166">
        <v>69.91670749632533</v>
      </c>
      <c r="I12" s="154">
        <v>813</v>
      </c>
      <c r="J12" s="166">
        <v>28.486334968465311</v>
      </c>
      <c r="L12" s="154">
        <v>1134</v>
      </c>
      <c r="M12" s="166">
        <v>27.780499755022049</v>
      </c>
      <c r="N12" s="154">
        <v>409</v>
      </c>
      <c r="O12" s="166">
        <v>36.067019400352727</v>
      </c>
      <c r="Q12" s="154">
        <v>94</v>
      </c>
      <c r="R12" s="166">
        <v>2.302792748652621</v>
      </c>
      <c r="S12" s="154">
        <v>51</v>
      </c>
      <c r="T12" s="166">
        <v>54.255319148936167</v>
      </c>
    </row>
    <row r="13" spans="1:20">
      <c r="B13" s="153" t="s">
        <v>90</v>
      </c>
      <c r="D13" s="154">
        <v>4147</v>
      </c>
      <c r="E13" s="166">
        <v>2.1636032576654789</v>
      </c>
      <c r="G13" s="154">
        <v>1841</v>
      </c>
      <c r="H13" s="166">
        <v>44.393537496985772</v>
      </c>
      <c r="I13" s="154">
        <v>323</v>
      </c>
      <c r="J13" s="166">
        <v>17.544812601846829</v>
      </c>
      <c r="L13" s="154">
        <v>2006</v>
      </c>
      <c r="M13" s="166">
        <v>48.372317337834581</v>
      </c>
      <c r="N13" s="154">
        <v>311</v>
      </c>
      <c r="O13" s="166">
        <v>15.50348953140578</v>
      </c>
      <c r="Q13" s="154">
        <v>300</v>
      </c>
      <c r="R13" s="166">
        <v>7.2341451651796476</v>
      </c>
      <c r="S13" s="154">
        <v>28</v>
      </c>
      <c r="T13" s="166">
        <v>9.3333333333333339</v>
      </c>
    </row>
    <row r="14" spans="1:20">
      <c r="B14" s="153" t="s">
        <v>91</v>
      </c>
      <c r="D14" s="154">
        <v>3093</v>
      </c>
      <c r="E14" s="166">
        <v>1.61370264672277</v>
      </c>
      <c r="G14" s="154">
        <v>2231</v>
      </c>
      <c r="H14" s="166">
        <v>72.130617523440023</v>
      </c>
      <c r="I14" s="154">
        <v>2153</v>
      </c>
      <c r="J14" s="166">
        <v>96.503809950694759</v>
      </c>
      <c r="L14" s="154">
        <v>859</v>
      </c>
      <c r="M14" s="166">
        <v>27.772389266084708</v>
      </c>
      <c r="N14" s="154">
        <v>740</v>
      </c>
      <c r="O14" s="166">
        <v>86.146682188591384</v>
      </c>
      <c r="Q14" s="154">
        <v>3</v>
      </c>
      <c r="R14" s="166">
        <v>9.6993210475266739E-2</v>
      </c>
      <c r="S14" s="154">
        <v>3</v>
      </c>
      <c r="T14" s="166">
        <v>100</v>
      </c>
    </row>
    <row r="15" spans="1:20">
      <c r="B15" s="153" t="s">
        <v>92</v>
      </c>
      <c r="D15" s="154">
        <v>6372</v>
      </c>
      <c r="E15" s="166">
        <v>3.3244465777295469</v>
      </c>
      <c r="G15" s="154">
        <v>3959</v>
      </c>
      <c r="H15" s="166">
        <v>62.131198995605772</v>
      </c>
      <c r="I15" s="154">
        <v>3829</v>
      </c>
      <c r="J15" s="166">
        <v>96.716342510735032</v>
      </c>
      <c r="L15" s="154">
        <v>2218</v>
      </c>
      <c r="M15" s="166">
        <v>34.808537350910242</v>
      </c>
      <c r="N15" s="154">
        <v>2085</v>
      </c>
      <c r="O15" s="166">
        <v>94.003606853020742</v>
      </c>
      <c r="Q15" s="154">
        <v>195</v>
      </c>
      <c r="R15" s="166">
        <v>3.0602636534839931</v>
      </c>
      <c r="S15" s="154">
        <v>167</v>
      </c>
      <c r="T15" s="166">
        <v>85.641025641025635</v>
      </c>
    </row>
    <row r="16" spans="1:20">
      <c r="B16" s="153" t="s">
        <v>93</v>
      </c>
      <c r="D16" s="154">
        <v>5185</v>
      </c>
      <c r="E16" s="166">
        <v>2.7051562312504238</v>
      </c>
      <c r="G16" s="154">
        <v>1983</v>
      </c>
      <c r="H16" s="166">
        <v>38.244937319189972</v>
      </c>
      <c r="I16" s="154">
        <v>18</v>
      </c>
      <c r="J16" s="166">
        <v>0.90771558245083206</v>
      </c>
      <c r="L16" s="154">
        <v>3160</v>
      </c>
      <c r="M16" s="166">
        <v>60.945033751205401</v>
      </c>
      <c r="N16" s="154">
        <v>28</v>
      </c>
      <c r="O16" s="166">
        <v>0.88607594936708867</v>
      </c>
      <c r="Q16" s="154">
        <v>42</v>
      </c>
      <c r="R16" s="166">
        <v>0.81002892960462869</v>
      </c>
      <c r="S16" s="154">
        <v>0</v>
      </c>
      <c r="T16" s="166">
        <v>0</v>
      </c>
    </row>
    <row r="17" spans="2:20">
      <c r="B17" s="153" t="s">
        <v>94</v>
      </c>
      <c r="D17" s="154">
        <v>9057</v>
      </c>
      <c r="E17" s="166">
        <v>4.7252844718293323</v>
      </c>
      <c r="G17" s="154">
        <v>5555</v>
      </c>
      <c r="H17" s="166">
        <v>61.333774980677923</v>
      </c>
      <c r="I17" s="154">
        <v>324</v>
      </c>
      <c r="J17" s="166">
        <v>5.8325832583258324</v>
      </c>
      <c r="L17" s="154">
        <v>3498</v>
      </c>
      <c r="M17" s="166">
        <v>38.622060284862528</v>
      </c>
      <c r="N17" s="154">
        <v>74</v>
      </c>
      <c r="O17" s="166">
        <v>2.115494568324757</v>
      </c>
      <c r="Q17" s="154">
        <v>4</v>
      </c>
      <c r="R17" s="166">
        <v>4.4164734459534061E-2</v>
      </c>
      <c r="S17" s="154">
        <v>1</v>
      </c>
      <c r="T17" s="166">
        <v>25</v>
      </c>
    </row>
    <row r="18" spans="2:20">
      <c r="B18" s="153" t="s">
        <v>95</v>
      </c>
      <c r="D18" s="154">
        <v>13037</v>
      </c>
      <c r="E18" s="166">
        <v>6.8017592645731479</v>
      </c>
      <c r="G18" s="154">
        <v>7870</v>
      </c>
      <c r="H18" s="166">
        <v>60.366648768888552</v>
      </c>
      <c r="I18" s="154">
        <v>7649</v>
      </c>
      <c r="J18" s="166">
        <v>97.19186785260483</v>
      </c>
      <c r="L18" s="154">
        <v>3656</v>
      </c>
      <c r="M18" s="166">
        <v>28.043261486538309</v>
      </c>
      <c r="N18" s="154">
        <v>3311</v>
      </c>
      <c r="O18" s="166">
        <v>90.563457330415758</v>
      </c>
      <c r="Q18" s="154">
        <v>1511</v>
      </c>
      <c r="R18" s="166">
        <v>11.59008974457314</v>
      </c>
      <c r="S18" s="154">
        <v>1184</v>
      </c>
      <c r="T18" s="166">
        <v>78.358702845797495</v>
      </c>
    </row>
    <row r="19" spans="2:20">
      <c r="B19" s="153" t="s">
        <v>96</v>
      </c>
      <c r="D19" s="154">
        <v>38490</v>
      </c>
      <c r="E19" s="166">
        <v>20.08128511877123</v>
      </c>
      <c r="G19" s="154">
        <v>14208</v>
      </c>
      <c r="H19" s="166">
        <v>36.913484021823848</v>
      </c>
      <c r="I19" s="154">
        <v>13638</v>
      </c>
      <c r="J19" s="166">
        <v>95.988175675675677</v>
      </c>
      <c r="L19" s="154">
        <v>21064</v>
      </c>
      <c r="M19" s="166">
        <v>54.725902831904392</v>
      </c>
      <c r="N19" s="154">
        <v>19605</v>
      </c>
      <c r="O19" s="166">
        <v>93.073490315229776</v>
      </c>
      <c r="Q19" s="154">
        <v>3218</v>
      </c>
      <c r="R19" s="166">
        <v>8.3606131462717581</v>
      </c>
      <c r="S19" s="154">
        <v>3192</v>
      </c>
      <c r="T19" s="166">
        <v>99.192044748290868</v>
      </c>
    </row>
    <row r="20" spans="2:20">
      <c r="B20" s="153" t="s">
        <v>97</v>
      </c>
      <c r="D20" s="154">
        <v>12994</v>
      </c>
      <c r="E20" s="166">
        <v>6.7793249891741576</v>
      </c>
      <c r="G20" s="154">
        <v>5939</v>
      </c>
      <c r="H20" s="166">
        <v>45.705710327843619</v>
      </c>
      <c r="I20" s="154">
        <v>5692</v>
      </c>
      <c r="J20" s="166">
        <v>95.841050681932984</v>
      </c>
      <c r="L20" s="154">
        <v>6199</v>
      </c>
      <c r="M20" s="166">
        <v>47.706633830998918</v>
      </c>
      <c r="N20" s="154">
        <v>5768</v>
      </c>
      <c r="O20" s="166">
        <v>93.047265688014193</v>
      </c>
      <c r="Q20" s="154">
        <v>856</v>
      </c>
      <c r="R20" s="166">
        <v>6.5876558411574564</v>
      </c>
      <c r="S20" s="154">
        <v>509</v>
      </c>
      <c r="T20" s="166">
        <v>59.462616822429901</v>
      </c>
    </row>
    <row r="21" spans="2:20">
      <c r="B21" s="153" t="s">
        <v>98</v>
      </c>
      <c r="D21" s="154">
        <v>5407</v>
      </c>
      <c r="E21" s="166">
        <v>2.820979699589401</v>
      </c>
      <c r="G21" s="154">
        <v>3526</v>
      </c>
      <c r="H21" s="166">
        <v>65.211762530053633</v>
      </c>
      <c r="I21" s="154">
        <v>3467</v>
      </c>
      <c r="J21" s="166">
        <v>98.326715825297782</v>
      </c>
      <c r="L21" s="154">
        <v>1835</v>
      </c>
      <c r="M21" s="166">
        <v>33.937488440909931</v>
      </c>
      <c r="N21" s="154">
        <v>1816</v>
      </c>
      <c r="O21" s="166">
        <v>98.964577656675743</v>
      </c>
      <c r="Q21" s="154">
        <v>46</v>
      </c>
      <c r="R21" s="166">
        <v>0.85074902903643435</v>
      </c>
      <c r="S21" s="154">
        <v>46</v>
      </c>
      <c r="T21" s="166">
        <v>100</v>
      </c>
    </row>
    <row r="22" spans="2:20">
      <c r="B22" s="153" t="s">
        <v>99</v>
      </c>
      <c r="D22" s="154">
        <v>7443</v>
      </c>
      <c r="E22" s="166">
        <v>3.883216553364881</v>
      </c>
      <c r="G22" s="154">
        <v>3789</v>
      </c>
      <c r="H22" s="166">
        <v>50.906892382103983</v>
      </c>
      <c r="I22" s="154">
        <v>3579</v>
      </c>
      <c r="J22" s="166">
        <v>94.457640538400639</v>
      </c>
      <c r="L22" s="154">
        <v>2788</v>
      </c>
      <c r="M22" s="166">
        <v>37.458014241569259</v>
      </c>
      <c r="N22" s="154">
        <v>2699</v>
      </c>
      <c r="O22" s="166">
        <v>96.807747489239588</v>
      </c>
      <c r="Q22" s="154">
        <v>866</v>
      </c>
      <c r="R22" s="166">
        <v>11.635093376326751</v>
      </c>
      <c r="S22" s="154">
        <v>793</v>
      </c>
      <c r="T22" s="166">
        <v>91.570438799076214</v>
      </c>
    </row>
    <row r="23" spans="2:20">
      <c r="B23" s="153" t="s">
        <v>100</v>
      </c>
      <c r="D23" s="154">
        <v>25357</v>
      </c>
      <c r="E23" s="166">
        <v>13.229440030051499</v>
      </c>
      <c r="G23" s="154">
        <v>16334</v>
      </c>
      <c r="H23" s="166">
        <v>64.416137555704552</v>
      </c>
      <c r="I23" s="154">
        <v>12769</v>
      </c>
      <c r="J23" s="166">
        <v>78.174360230194679</v>
      </c>
      <c r="L23" s="154">
        <v>7906</v>
      </c>
      <c r="M23" s="166">
        <v>31.178767204322281</v>
      </c>
      <c r="N23" s="154">
        <v>6983</v>
      </c>
      <c r="O23" s="166">
        <v>88.325322539843157</v>
      </c>
      <c r="Q23" s="154">
        <v>1117</v>
      </c>
      <c r="R23" s="166">
        <v>4.4050952399731829</v>
      </c>
      <c r="S23" s="154">
        <v>1101</v>
      </c>
      <c r="T23" s="166">
        <v>98.567591763652644</v>
      </c>
    </row>
    <row r="24" spans="2:20">
      <c r="B24" s="153" t="s">
        <v>101</v>
      </c>
      <c r="D24" s="154">
        <v>5393</v>
      </c>
      <c r="E24" s="166">
        <v>2.8136755169013572</v>
      </c>
      <c r="G24" s="154">
        <v>2826</v>
      </c>
      <c r="H24" s="166">
        <v>52.401260893751157</v>
      </c>
      <c r="I24" s="154">
        <v>2813</v>
      </c>
      <c r="J24" s="166">
        <v>99.53998584571832</v>
      </c>
      <c r="L24" s="154">
        <v>2548</v>
      </c>
      <c r="M24" s="166">
        <v>47.246430558130911</v>
      </c>
      <c r="N24" s="154">
        <v>2540</v>
      </c>
      <c r="O24" s="166">
        <v>99.686028257456826</v>
      </c>
      <c r="Q24" s="154">
        <v>19</v>
      </c>
      <c r="R24" s="166">
        <v>0.35230854811793072</v>
      </c>
      <c r="S24" s="154">
        <v>18</v>
      </c>
      <c r="T24" s="166">
        <v>94.73684210526315</v>
      </c>
    </row>
    <row r="25" spans="2:20">
      <c r="B25" s="153" t="s">
        <v>102</v>
      </c>
      <c r="D25" s="154">
        <v>2729</v>
      </c>
      <c r="E25" s="166">
        <v>1.423793896833637</v>
      </c>
      <c r="G25" s="154">
        <v>971</v>
      </c>
      <c r="H25" s="166">
        <v>35.580798827409311</v>
      </c>
      <c r="I25" s="154">
        <v>967</v>
      </c>
      <c r="J25" s="166">
        <v>99.588053553038108</v>
      </c>
      <c r="L25" s="154">
        <v>1684</v>
      </c>
      <c r="M25" s="166">
        <v>61.707585196042501</v>
      </c>
      <c r="N25" s="154">
        <v>1672</v>
      </c>
      <c r="O25" s="166">
        <v>99.287410926365794</v>
      </c>
      <c r="Q25" s="154">
        <v>74</v>
      </c>
      <c r="R25" s="166">
        <v>2.711615976548186</v>
      </c>
      <c r="S25" s="154">
        <v>74</v>
      </c>
      <c r="T25" s="166">
        <v>100</v>
      </c>
    </row>
    <row r="26" spans="2:20">
      <c r="B26" s="153" t="s">
        <v>103</v>
      </c>
      <c r="D26" s="154">
        <v>13592</v>
      </c>
      <c r="E26" s="166">
        <v>7.0913179354205909</v>
      </c>
      <c r="G26" s="154">
        <v>5912</v>
      </c>
      <c r="H26" s="166">
        <v>43.496174220129483</v>
      </c>
      <c r="I26" s="154">
        <v>4425</v>
      </c>
      <c r="J26" s="166">
        <v>74.847767253044651</v>
      </c>
      <c r="L26" s="154">
        <v>5193</v>
      </c>
      <c r="M26" s="166">
        <v>38.206297822248381</v>
      </c>
      <c r="N26" s="154">
        <v>3756</v>
      </c>
      <c r="O26" s="166">
        <v>72.328134026574233</v>
      </c>
      <c r="Q26" s="154">
        <v>2487</v>
      </c>
      <c r="R26" s="166">
        <v>18.29752795762213</v>
      </c>
      <c r="S26" s="154">
        <v>1731</v>
      </c>
      <c r="T26" s="166">
        <v>69.601930036188179</v>
      </c>
    </row>
    <row r="27" spans="2:20">
      <c r="B27" s="153" t="s">
        <v>104</v>
      </c>
      <c r="D27" s="154">
        <v>2173</v>
      </c>
      <c r="E27" s="166">
        <v>1.1337134986513351</v>
      </c>
      <c r="G27" s="154">
        <v>693</v>
      </c>
      <c r="H27" s="166">
        <v>31.89139438564197</v>
      </c>
      <c r="I27" s="154">
        <v>557</v>
      </c>
      <c r="J27" s="166">
        <v>80.375180375180378</v>
      </c>
      <c r="L27" s="154">
        <v>1367</v>
      </c>
      <c r="M27" s="166">
        <v>62.908421537045562</v>
      </c>
      <c r="N27" s="154">
        <v>1196</v>
      </c>
      <c r="O27" s="166">
        <v>87.490855888807602</v>
      </c>
      <c r="Q27" s="154">
        <v>113</v>
      </c>
      <c r="R27" s="166">
        <v>5.2001840773124712</v>
      </c>
      <c r="S27" s="154">
        <v>92</v>
      </c>
      <c r="T27" s="166">
        <v>81.415929203539832</v>
      </c>
    </row>
    <row r="28" spans="2:20">
      <c r="B28" s="153" t="s">
        <v>105</v>
      </c>
      <c r="D28" s="154">
        <v>73</v>
      </c>
      <c r="E28" s="166">
        <v>3.8086095444798643E-2</v>
      </c>
      <c r="G28" s="154">
        <v>26</v>
      </c>
      <c r="H28" s="166">
        <v>35.61643835616438</v>
      </c>
      <c r="I28" s="154">
        <v>26</v>
      </c>
      <c r="J28" s="166">
        <v>100</v>
      </c>
      <c r="L28" s="154">
        <v>47</v>
      </c>
      <c r="M28" s="166">
        <v>64.38356164383562</v>
      </c>
      <c r="N28" s="154">
        <v>47</v>
      </c>
      <c r="O28" s="166">
        <v>100</v>
      </c>
      <c r="Q28" s="154">
        <v>0</v>
      </c>
      <c r="R28" s="166">
        <v>0</v>
      </c>
      <c r="S28" s="154">
        <v>0</v>
      </c>
      <c r="T28" s="166">
        <v>0</v>
      </c>
    </row>
    <row r="29" spans="2:20">
      <c r="B29" s="157" t="s">
        <v>106</v>
      </c>
      <c r="D29" s="158">
        <v>124</v>
      </c>
      <c r="E29" s="167">
        <v>6.4694189522671655E-2</v>
      </c>
      <c r="G29" s="158">
        <v>64</v>
      </c>
      <c r="H29" s="167">
        <v>51.612903225806448</v>
      </c>
      <c r="I29" s="158">
        <v>63</v>
      </c>
      <c r="J29" s="167">
        <v>98.4375</v>
      </c>
      <c r="L29" s="158">
        <v>60</v>
      </c>
      <c r="M29" s="167">
        <v>48.387096774193552</v>
      </c>
      <c r="N29" s="158">
        <v>58</v>
      </c>
      <c r="O29" s="167">
        <v>96.666666666666671</v>
      </c>
      <c r="Q29" s="158">
        <v>0</v>
      </c>
      <c r="R29" s="167">
        <v>0</v>
      </c>
      <c r="S29" s="158">
        <v>0</v>
      </c>
      <c r="T29" s="167">
        <v>0</v>
      </c>
    </row>
    <row r="30" spans="2:20" ht="8" customHeight="1"/>
    <row r="31" spans="2:20">
      <c r="B31" s="161" t="s">
        <v>49</v>
      </c>
      <c r="D31" s="162">
        <v>191671</v>
      </c>
      <c r="E31" s="168">
        <v>100</v>
      </c>
      <c r="G31" s="162">
        <v>96732</v>
      </c>
      <c r="H31" s="168">
        <v>50.467728555702223</v>
      </c>
      <c r="I31" s="162">
        <v>79200</v>
      </c>
      <c r="J31" s="168">
        <v>81.875697804242648</v>
      </c>
      <c r="L31" s="162">
        <v>83913</v>
      </c>
      <c r="M31" s="168">
        <v>43.779705850128607</v>
      </c>
      <c r="N31" s="162">
        <v>69648</v>
      </c>
      <c r="O31" s="168">
        <v>83.000250259197031</v>
      </c>
      <c r="Q31" s="162">
        <v>11026</v>
      </c>
      <c r="R31" s="168">
        <v>5.7525655941691758</v>
      </c>
      <c r="S31" s="162">
        <v>9069</v>
      </c>
      <c r="T31" s="168">
        <v>82.251042989298014</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258</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259</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3868</v>
      </c>
      <c r="E11" s="165">
        <v>1.5979905310385289</v>
      </c>
      <c r="G11" s="150">
        <v>1965</v>
      </c>
      <c r="H11" s="165">
        <v>50.801447776628748</v>
      </c>
      <c r="I11" s="150">
        <v>1896</v>
      </c>
      <c r="J11" s="165">
        <v>96.488549618320604</v>
      </c>
      <c r="L11" s="150">
        <v>1822</v>
      </c>
      <c r="M11" s="165">
        <v>47.104446742502589</v>
      </c>
      <c r="N11" s="150">
        <v>1704</v>
      </c>
      <c r="O11" s="165">
        <v>93.523600439077939</v>
      </c>
      <c r="Q11" s="150">
        <v>81</v>
      </c>
      <c r="R11" s="165">
        <v>2.0941054808686661</v>
      </c>
      <c r="S11" s="150">
        <v>37</v>
      </c>
      <c r="T11" s="165">
        <v>45.679012345679013</v>
      </c>
    </row>
    <row r="12" spans="1:20">
      <c r="B12" s="153" t="s">
        <v>89</v>
      </c>
      <c r="D12" s="154">
        <v>11183</v>
      </c>
      <c r="E12" s="166">
        <v>4.6200434613763868</v>
      </c>
      <c r="G12" s="154">
        <v>4974</v>
      </c>
      <c r="H12" s="166">
        <v>44.478225878565681</v>
      </c>
      <c r="I12" s="154">
        <v>4868</v>
      </c>
      <c r="J12" s="166">
        <v>97.868918375552866</v>
      </c>
      <c r="L12" s="154">
        <v>4223</v>
      </c>
      <c r="M12" s="166">
        <v>37.762675489582413</v>
      </c>
      <c r="N12" s="154">
        <v>4110</v>
      </c>
      <c r="O12" s="166">
        <v>97.324177125266402</v>
      </c>
      <c r="Q12" s="154">
        <v>1986</v>
      </c>
      <c r="R12" s="166">
        <v>17.75909863185192</v>
      </c>
      <c r="S12" s="154">
        <v>1914</v>
      </c>
      <c r="T12" s="166">
        <v>96.374622356495465</v>
      </c>
    </row>
    <row r="13" spans="1:20">
      <c r="B13" s="153" t="s">
        <v>90</v>
      </c>
      <c r="D13" s="154">
        <v>5489</v>
      </c>
      <c r="E13" s="166">
        <v>2.2676758078775809</v>
      </c>
      <c r="G13" s="154">
        <v>1625</v>
      </c>
      <c r="H13" s="166">
        <v>29.604663873200948</v>
      </c>
      <c r="I13" s="154">
        <v>1521</v>
      </c>
      <c r="J13" s="166">
        <v>93.600000000000009</v>
      </c>
      <c r="L13" s="154">
        <v>2004</v>
      </c>
      <c r="M13" s="166">
        <v>36.509382401165958</v>
      </c>
      <c r="N13" s="154">
        <v>1758</v>
      </c>
      <c r="O13" s="166">
        <v>87.724550898203589</v>
      </c>
      <c r="Q13" s="154">
        <v>1860</v>
      </c>
      <c r="R13" s="166">
        <v>33.885953725633087</v>
      </c>
      <c r="S13" s="154">
        <v>1391</v>
      </c>
      <c r="T13" s="166">
        <v>74.784946236559136</v>
      </c>
    </row>
    <row r="14" spans="1:20">
      <c r="B14" s="153" t="s">
        <v>91</v>
      </c>
      <c r="D14" s="154">
        <v>819</v>
      </c>
      <c r="E14" s="166">
        <v>0.33835425153065019</v>
      </c>
      <c r="G14" s="154">
        <v>413</v>
      </c>
      <c r="H14" s="166">
        <v>50.427350427350433</v>
      </c>
      <c r="I14" s="154">
        <v>346</v>
      </c>
      <c r="J14" s="166">
        <v>83.777239709443094</v>
      </c>
      <c r="L14" s="154">
        <v>361</v>
      </c>
      <c r="M14" s="166">
        <v>44.078144078144078</v>
      </c>
      <c r="N14" s="154">
        <v>302</v>
      </c>
      <c r="O14" s="166">
        <v>83.656509695290865</v>
      </c>
      <c r="Q14" s="154">
        <v>45</v>
      </c>
      <c r="R14" s="166">
        <v>5.4945054945054954</v>
      </c>
      <c r="S14" s="154">
        <v>5</v>
      </c>
      <c r="T14" s="166">
        <v>11.111111111111111</v>
      </c>
    </row>
    <row r="15" spans="1:20">
      <c r="B15" s="153" t="s">
        <v>92</v>
      </c>
      <c r="D15" s="154">
        <v>29123</v>
      </c>
      <c r="E15" s="166">
        <v>12.0316127806192</v>
      </c>
      <c r="G15" s="154">
        <v>8863</v>
      </c>
      <c r="H15" s="166">
        <v>30.432991106685439</v>
      </c>
      <c r="I15" s="154">
        <v>6824</v>
      </c>
      <c r="J15" s="166">
        <v>76.994245740719848</v>
      </c>
      <c r="L15" s="154">
        <v>10225</v>
      </c>
      <c r="M15" s="166">
        <v>35.109707104350512</v>
      </c>
      <c r="N15" s="154">
        <v>7602</v>
      </c>
      <c r="O15" s="166">
        <v>74.347188264058687</v>
      </c>
      <c r="Q15" s="154">
        <v>10035</v>
      </c>
      <c r="R15" s="166">
        <v>34.457301788964052</v>
      </c>
      <c r="S15" s="154">
        <v>7780</v>
      </c>
      <c r="T15" s="166">
        <v>77.528649725959141</v>
      </c>
    </row>
    <row r="16" spans="1:20">
      <c r="B16" s="153" t="s">
        <v>93</v>
      </c>
      <c r="D16" s="154">
        <v>643</v>
      </c>
      <c r="E16" s="166">
        <v>0.26564320358267163</v>
      </c>
      <c r="G16" s="154">
        <v>261</v>
      </c>
      <c r="H16" s="166">
        <v>40.590979782270608</v>
      </c>
      <c r="I16" s="154">
        <v>166</v>
      </c>
      <c r="J16" s="166">
        <v>63.601532567049823</v>
      </c>
      <c r="L16" s="154">
        <v>329</v>
      </c>
      <c r="M16" s="166">
        <v>51.166407465007779</v>
      </c>
      <c r="N16" s="154">
        <v>226</v>
      </c>
      <c r="O16" s="166">
        <v>68.693009118541042</v>
      </c>
      <c r="Q16" s="154">
        <v>53</v>
      </c>
      <c r="R16" s="166">
        <v>8.2426127527216178</v>
      </c>
      <c r="S16" s="154">
        <v>8</v>
      </c>
      <c r="T16" s="166">
        <v>15.09433962264151</v>
      </c>
    </row>
    <row r="17" spans="2:20">
      <c r="B17" s="153" t="s">
        <v>94</v>
      </c>
      <c r="D17" s="154">
        <v>46005</v>
      </c>
      <c r="E17" s="166">
        <v>19.006089550265639</v>
      </c>
      <c r="G17" s="154">
        <v>15851</v>
      </c>
      <c r="H17" s="166">
        <v>34.454950548853382</v>
      </c>
      <c r="I17" s="154">
        <v>13603</v>
      </c>
      <c r="J17" s="166">
        <v>85.817929468172366</v>
      </c>
      <c r="L17" s="154">
        <v>15650</v>
      </c>
      <c r="M17" s="166">
        <v>34.018041517226393</v>
      </c>
      <c r="N17" s="154">
        <v>12676</v>
      </c>
      <c r="O17" s="166">
        <v>80.996805111821089</v>
      </c>
      <c r="Q17" s="154">
        <v>14504</v>
      </c>
      <c r="R17" s="166">
        <v>31.52700793392022</v>
      </c>
      <c r="S17" s="154">
        <v>10073</v>
      </c>
      <c r="T17" s="166">
        <v>69.449806949806941</v>
      </c>
    </row>
    <row r="18" spans="2:20">
      <c r="B18" s="153" t="s">
        <v>95</v>
      </c>
      <c r="D18" s="154">
        <v>12403</v>
      </c>
      <c r="E18" s="166">
        <v>5.1240632255612386</v>
      </c>
      <c r="G18" s="154">
        <v>4256</v>
      </c>
      <c r="H18" s="166">
        <v>34.314278803515279</v>
      </c>
      <c r="I18" s="154">
        <v>3631</v>
      </c>
      <c r="J18" s="166">
        <v>85.314849624060145</v>
      </c>
      <c r="L18" s="154">
        <v>4606</v>
      </c>
      <c r="M18" s="166">
        <v>37.136176731435953</v>
      </c>
      <c r="N18" s="154">
        <v>3762</v>
      </c>
      <c r="O18" s="166">
        <v>81.676074685193228</v>
      </c>
      <c r="Q18" s="154">
        <v>3541</v>
      </c>
      <c r="R18" s="166">
        <v>28.549544465048779</v>
      </c>
      <c r="S18" s="154">
        <v>2607</v>
      </c>
      <c r="T18" s="166">
        <v>73.623270262637675</v>
      </c>
    </row>
    <row r="19" spans="2:20">
      <c r="B19" s="153" t="s">
        <v>96</v>
      </c>
      <c r="D19" s="154">
        <v>23520</v>
      </c>
      <c r="E19" s="166">
        <v>9.7168400439571343</v>
      </c>
      <c r="G19" s="154">
        <v>7154</v>
      </c>
      <c r="H19" s="166">
        <v>30.416666666666661</v>
      </c>
      <c r="I19" s="154">
        <v>6858</v>
      </c>
      <c r="J19" s="166">
        <v>95.862454570869446</v>
      </c>
      <c r="L19" s="154">
        <v>12531</v>
      </c>
      <c r="M19" s="166">
        <v>53.27806122448979</v>
      </c>
      <c r="N19" s="154">
        <v>11640</v>
      </c>
      <c r="O19" s="166">
        <v>92.889633708403167</v>
      </c>
      <c r="Q19" s="154">
        <v>3835</v>
      </c>
      <c r="R19" s="166">
        <v>16.305272108843539</v>
      </c>
      <c r="S19" s="154">
        <v>3000</v>
      </c>
      <c r="T19" s="166">
        <v>78.226857887874829</v>
      </c>
    </row>
    <row r="20" spans="2:20">
      <c r="B20" s="153" t="s">
        <v>97</v>
      </c>
      <c r="D20" s="154">
        <v>28586</v>
      </c>
      <c r="E20" s="166">
        <v>11.809761458187021</v>
      </c>
      <c r="G20" s="154">
        <v>8418</v>
      </c>
      <c r="H20" s="166">
        <v>29.447981529420002</v>
      </c>
      <c r="I20" s="154">
        <v>4475</v>
      </c>
      <c r="J20" s="166">
        <v>53.159895462105013</v>
      </c>
      <c r="L20" s="154">
        <v>11162</v>
      </c>
      <c r="M20" s="166">
        <v>39.047085986147067</v>
      </c>
      <c r="N20" s="154">
        <v>5974</v>
      </c>
      <c r="O20" s="166">
        <v>53.520874395269672</v>
      </c>
      <c r="Q20" s="154">
        <v>9006</v>
      </c>
      <c r="R20" s="166">
        <v>31.504932484432938</v>
      </c>
      <c r="S20" s="154">
        <v>4104</v>
      </c>
      <c r="T20" s="166">
        <v>45.569620253164558</v>
      </c>
    </row>
    <row r="21" spans="2:20">
      <c r="B21" s="153" t="s">
        <v>98</v>
      </c>
      <c r="D21" s="154">
        <v>19644</v>
      </c>
      <c r="E21" s="166">
        <v>8.1155444652846054</v>
      </c>
      <c r="G21" s="154">
        <v>5842</v>
      </c>
      <c r="H21" s="166">
        <v>29.73936061901853</v>
      </c>
      <c r="I21" s="154">
        <v>4788</v>
      </c>
      <c r="J21" s="166">
        <v>81.958233481684346</v>
      </c>
      <c r="L21" s="154">
        <v>6647</v>
      </c>
      <c r="M21" s="166">
        <v>33.837304011402978</v>
      </c>
      <c r="N21" s="154">
        <v>4796</v>
      </c>
      <c r="O21" s="166">
        <v>72.152850910185052</v>
      </c>
      <c r="Q21" s="154">
        <v>7155</v>
      </c>
      <c r="R21" s="166">
        <v>36.423335369578503</v>
      </c>
      <c r="S21" s="154">
        <v>4536</v>
      </c>
      <c r="T21" s="166">
        <v>63.39622641509434</v>
      </c>
    </row>
    <row r="22" spans="2:20">
      <c r="B22" s="153" t="s">
        <v>99</v>
      </c>
      <c r="D22" s="154">
        <v>21133</v>
      </c>
      <c r="E22" s="166">
        <v>8.7306964561626739</v>
      </c>
      <c r="G22" s="154">
        <v>6828</v>
      </c>
      <c r="H22" s="166">
        <v>32.309657881039143</v>
      </c>
      <c r="I22" s="154">
        <v>5132</v>
      </c>
      <c r="J22" s="166">
        <v>75.161101347393085</v>
      </c>
      <c r="L22" s="154">
        <v>6922</v>
      </c>
      <c r="M22" s="166">
        <v>32.754459849524437</v>
      </c>
      <c r="N22" s="154">
        <v>3869</v>
      </c>
      <c r="O22" s="166">
        <v>55.894250216700378</v>
      </c>
      <c r="Q22" s="154">
        <v>7383</v>
      </c>
      <c r="R22" s="166">
        <v>34.935882269436433</v>
      </c>
      <c r="S22" s="154">
        <v>3384</v>
      </c>
      <c r="T22" s="166">
        <v>45.835026412027631</v>
      </c>
    </row>
    <row r="23" spans="2:20">
      <c r="B23" s="153" t="s">
        <v>100</v>
      </c>
      <c r="D23" s="154">
        <v>32679</v>
      </c>
      <c r="E23" s="166">
        <v>13.50070645393177</v>
      </c>
      <c r="G23" s="154">
        <v>14821</v>
      </c>
      <c r="H23" s="166">
        <v>45.353284984240638</v>
      </c>
      <c r="I23" s="154">
        <v>11560</v>
      </c>
      <c r="J23" s="166">
        <v>77.9974360704406</v>
      </c>
      <c r="L23" s="154">
        <v>12109</v>
      </c>
      <c r="M23" s="166">
        <v>37.05437742892989</v>
      </c>
      <c r="N23" s="154">
        <v>9334</v>
      </c>
      <c r="O23" s="166">
        <v>77.083161284994631</v>
      </c>
      <c r="Q23" s="154">
        <v>5749</v>
      </c>
      <c r="R23" s="166">
        <v>17.592337586829458</v>
      </c>
      <c r="S23" s="154">
        <v>3962</v>
      </c>
      <c r="T23" s="166">
        <v>68.916333275352244</v>
      </c>
    </row>
    <row r="24" spans="2:20">
      <c r="B24" s="153" t="s">
        <v>101</v>
      </c>
      <c r="D24" s="154">
        <v>1593</v>
      </c>
      <c r="E24" s="166">
        <v>0.65811761012005587</v>
      </c>
      <c r="G24" s="154">
        <v>911</v>
      </c>
      <c r="H24" s="166">
        <v>57.187696170747017</v>
      </c>
      <c r="I24" s="154">
        <v>847</v>
      </c>
      <c r="J24" s="166">
        <v>92.97475301866082</v>
      </c>
      <c r="L24" s="154">
        <v>480</v>
      </c>
      <c r="M24" s="166">
        <v>30.131826741996228</v>
      </c>
      <c r="N24" s="154">
        <v>407</v>
      </c>
      <c r="O24" s="166">
        <v>84.791666666666671</v>
      </c>
      <c r="Q24" s="154">
        <v>202</v>
      </c>
      <c r="R24" s="166">
        <v>12.680477087256749</v>
      </c>
      <c r="S24" s="154">
        <v>146</v>
      </c>
      <c r="T24" s="166">
        <v>72.277227722772281</v>
      </c>
    </row>
    <row r="25" spans="2:20">
      <c r="B25" s="153" t="s">
        <v>102</v>
      </c>
      <c r="D25" s="154">
        <v>3037</v>
      </c>
      <c r="E25" s="166">
        <v>1.25467870805688</v>
      </c>
      <c r="G25" s="154">
        <v>709</v>
      </c>
      <c r="H25" s="166">
        <v>23.345406651300632</v>
      </c>
      <c r="I25" s="154">
        <v>529</v>
      </c>
      <c r="J25" s="166">
        <v>74.61212976022567</v>
      </c>
      <c r="L25" s="154">
        <v>1385</v>
      </c>
      <c r="M25" s="166">
        <v>45.604214685544953</v>
      </c>
      <c r="N25" s="154">
        <v>968</v>
      </c>
      <c r="O25" s="166">
        <v>69.891696750902526</v>
      </c>
      <c r="Q25" s="154">
        <v>943</v>
      </c>
      <c r="R25" s="166">
        <v>31.050378663154429</v>
      </c>
      <c r="S25" s="154">
        <v>484</v>
      </c>
      <c r="T25" s="166">
        <v>51.325556733828201</v>
      </c>
    </row>
    <row r="26" spans="2:20">
      <c r="B26" s="153" t="s">
        <v>103</v>
      </c>
      <c r="D26" s="154">
        <v>1346</v>
      </c>
      <c r="E26" s="166">
        <v>0.55607426442033592</v>
      </c>
      <c r="G26" s="154">
        <v>622</v>
      </c>
      <c r="H26" s="166">
        <v>46.210995542347703</v>
      </c>
      <c r="I26" s="154">
        <v>448</v>
      </c>
      <c r="J26" s="166">
        <v>72.025723472668815</v>
      </c>
      <c r="L26" s="154">
        <v>685</v>
      </c>
      <c r="M26" s="166">
        <v>50.891530460624068</v>
      </c>
      <c r="N26" s="154">
        <v>477</v>
      </c>
      <c r="O26" s="166">
        <v>69.635036496350367</v>
      </c>
      <c r="Q26" s="154">
        <v>39</v>
      </c>
      <c r="R26" s="166">
        <v>2.8974739970282322</v>
      </c>
      <c r="S26" s="154">
        <v>21</v>
      </c>
      <c r="T26" s="166">
        <v>53.846153846153847</v>
      </c>
    </row>
    <row r="27" spans="2:20">
      <c r="B27" s="153" t="s">
        <v>104</v>
      </c>
      <c r="D27" s="154">
        <v>978</v>
      </c>
      <c r="E27" s="166">
        <v>0.40404207325638081</v>
      </c>
      <c r="G27" s="154">
        <v>397</v>
      </c>
      <c r="H27" s="166">
        <v>40.59304703476483</v>
      </c>
      <c r="I27" s="154">
        <v>372</v>
      </c>
      <c r="J27" s="166">
        <v>93.702770780856426</v>
      </c>
      <c r="L27" s="154">
        <v>547</v>
      </c>
      <c r="M27" s="166">
        <v>55.930470347648267</v>
      </c>
      <c r="N27" s="154">
        <v>485</v>
      </c>
      <c r="O27" s="166">
        <v>88.665447897623395</v>
      </c>
      <c r="Q27" s="154">
        <v>34</v>
      </c>
      <c r="R27" s="166">
        <v>3.4764826175869121</v>
      </c>
      <c r="S27" s="154">
        <v>21</v>
      </c>
      <c r="T27" s="166">
        <v>61.764705882352942</v>
      </c>
    </row>
    <row r="28" spans="2:20">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c r="B29" s="157" t="s">
        <v>106</v>
      </c>
      <c r="D29" s="158">
        <v>5</v>
      </c>
      <c r="E29" s="167">
        <v>2.0656547712493908E-3</v>
      </c>
      <c r="G29" s="158">
        <v>0</v>
      </c>
      <c r="H29" s="167">
        <v>0</v>
      </c>
      <c r="I29" s="158">
        <v>0</v>
      </c>
      <c r="J29" s="167">
        <v>0</v>
      </c>
      <c r="L29" s="158">
        <v>4</v>
      </c>
      <c r="M29" s="167">
        <v>80</v>
      </c>
      <c r="N29" s="158">
        <v>3</v>
      </c>
      <c r="O29" s="167">
        <v>75</v>
      </c>
      <c r="Q29" s="158">
        <v>1</v>
      </c>
      <c r="R29" s="167">
        <v>20</v>
      </c>
      <c r="S29" s="158">
        <v>0</v>
      </c>
      <c r="T29" s="167">
        <v>0</v>
      </c>
    </row>
    <row r="30" spans="2:20" ht="8" customHeight="1"/>
    <row r="31" spans="2:20">
      <c r="B31" s="161" t="s">
        <v>49</v>
      </c>
      <c r="D31" s="162">
        <v>242054</v>
      </c>
      <c r="E31" s="168">
        <v>100</v>
      </c>
      <c r="G31" s="162">
        <v>83910</v>
      </c>
      <c r="H31" s="168">
        <v>34.665818371107271</v>
      </c>
      <c r="I31" s="162">
        <v>67864</v>
      </c>
      <c r="J31" s="168">
        <v>80.877130258610421</v>
      </c>
      <c r="L31" s="162">
        <v>91692</v>
      </c>
      <c r="M31" s="168">
        <v>37.880803457079828</v>
      </c>
      <c r="N31" s="162">
        <v>70093</v>
      </c>
      <c r="O31" s="168">
        <v>76.443964577062346</v>
      </c>
      <c r="Q31" s="162">
        <v>66452</v>
      </c>
      <c r="R31" s="168">
        <v>27.453378171812901</v>
      </c>
      <c r="S31" s="162">
        <v>43473</v>
      </c>
      <c r="T31" s="168">
        <v>65.42015289231324</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260</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83</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103108</v>
      </c>
      <c r="E11" s="165">
        <v>12.85886032694639</v>
      </c>
      <c r="G11" s="150">
        <v>29020</v>
      </c>
      <c r="H11" s="165">
        <v>28.145245761725569</v>
      </c>
      <c r="I11" s="150">
        <v>22677</v>
      </c>
      <c r="J11" s="165">
        <v>78.142660234321156</v>
      </c>
      <c r="L11" s="150">
        <v>44775</v>
      </c>
      <c r="M11" s="165">
        <v>43.425340419754043</v>
      </c>
      <c r="N11" s="150">
        <v>34225</v>
      </c>
      <c r="O11" s="165">
        <v>76.437744276940251</v>
      </c>
      <c r="Q11" s="150">
        <v>29313</v>
      </c>
      <c r="R11" s="165">
        <v>28.429413818520391</v>
      </c>
      <c r="S11" s="150">
        <v>20717</v>
      </c>
      <c r="T11" s="165">
        <v>70.675127076723641</v>
      </c>
    </row>
    <row r="12" spans="1:20">
      <c r="B12" s="153" t="s">
        <v>89</v>
      </c>
      <c r="D12" s="154">
        <v>28260</v>
      </c>
      <c r="E12" s="166">
        <v>3.524376312599458</v>
      </c>
      <c r="G12" s="154">
        <v>5975</v>
      </c>
      <c r="H12" s="166">
        <v>21.142958244869071</v>
      </c>
      <c r="I12" s="154">
        <v>4194</v>
      </c>
      <c r="J12" s="166">
        <v>70.192468619246867</v>
      </c>
      <c r="L12" s="154">
        <v>10408</v>
      </c>
      <c r="M12" s="166">
        <v>36.82944090587403</v>
      </c>
      <c r="N12" s="154">
        <v>7384</v>
      </c>
      <c r="O12" s="166">
        <v>70.945426594926971</v>
      </c>
      <c r="Q12" s="154">
        <v>11877</v>
      </c>
      <c r="R12" s="166">
        <v>42.027600849256899</v>
      </c>
      <c r="S12" s="154">
        <v>8638</v>
      </c>
      <c r="T12" s="166">
        <v>72.728803569925063</v>
      </c>
    </row>
    <row r="13" spans="1:20">
      <c r="B13" s="153" t="s">
        <v>90</v>
      </c>
      <c r="D13" s="154">
        <v>15028</v>
      </c>
      <c r="E13" s="166">
        <v>1.874180015065275</v>
      </c>
      <c r="G13" s="154">
        <v>2808</v>
      </c>
      <c r="H13" s="166">
        <v>18.68512110726644</v>
      </c>
      <c r="I13" s="154">
        <v>2252</v>
      </c>
      <c r="J13" s="166">
        <v>80.199430199430196</v>
      </c>
      <c r="L13" s="154">
        <v>4922</v>
      </c>
      <c r="M13" s="166">
        <v>32.752195900984823</v>
      </c>
      <c r="N13" s="154">
        <v>3520</v>
      </c>
      <c r="O13" s="166">
        <v>71.515644047135311</v>
      </c>
      <c r="Q13" s="154">
        <v>7298</v>
      </c>
      <c r="R13" s="166">
        <v>48.562682991748737</v>
      </c>
      <c r="S13" s="154">
        <v>4154</v>
      </c>
      <c r="T13" s="166">
        <v>56.919704028500959</v>
      </c>
    </row>
    <row r="14" spans="1:20">
      <c r="B14" s="153" t="s">
        <v>91</v>
      </c>
      <c r="D14" s="154">
        <v>27673</v>
      </c>
      <c r="E14" s="166">
        <v>3.4511700530277709</v>
      </c>
      <c r="G14" s="154">
        <v>4922</v>
      </c>
      <c r="H14" s="166">
        <v>17.786289885447911</v>
      </c>
      <c r="I14" s="154">
        <v>1820</v>
      </c>
      <c r="J14" s="166">
        <v>36.976838683462013</v>
      </c>
      <c r="L14" s="154">
        <v>8902</v>
      </c>
      <c r="M14" s="166">
        <v>32.168539731868613</v>
      </c>
      <c r="N14" s="154">
        <v>2712</v>
      </c>
      <c r="O14" s="166">
        <v>30.465064030554931</v>
      </c>
      <c r="Q14" s="154">
        <v>13849</v>
      </c>
      <c r="R14" s="166">
        <v>50.04517038268348</v>
      </c>
      <c r="S14" s="154">
        <v>3661</v>
      </c>
      <c r="T14" s="166">
        <v>26.435121669434611</v>
      </c>
    </row>
    <row r="15" spans="1:20">
      <c r="B15" s="153" t="s">
        <v>92</v>
      </c>
      <c r="D15" s="154">
        <v>34686</v>
      </c>
      <c r="E15" s="166">
        <v>4.325779079222392</v>
      </c>
      <c r="G15" s="154">
        <v>12104</v>
      </c>
      <c r="H15" s="166">
        <v>34.895923427319381</v>
      </c>
      <c r="I15" s="154">
        <v>9118</v>
      </c>
      <c r="J15" s="166">
        <v>75.330469266358222</v>
      </c>
      <c r="L15" s="154">
        <v>12863</v>
      </c>
      <c r="M15" s="166">
        <v>37.084126160410541</v>
      </c>
      <c r="N15" s="154">
        <v>9954</v>
      </c>
      <c r="O15" s="166">
        <v>77.384746948612303</v>
      </c>
      <c r="Q15" s="154">
        <v>9719</v>
      </c>
      <c r="R15" s="166">
        <v>28.019950412270081</v>
      </c>
      <c r="S15" s="154">
        <v>7583</v>
      </c>
      <c r="T15" s="166">
        <v>78.022430291182218</v>
      </c>
    </row>
    <row r="16" spans="1:20">
      <c r="B16" s="153" t="s">
        <v>93</v>
      </c>
      <c r="D16" s="154">
        <v>9527</v>
      </c>
      <c r="E16" s="166">
        <v>1.188136345723108</v>
      </c>
      <c r="G16" s="154">
        <v>2125</v>
      </c>
      <c r="H16" s="166">
        <v>22.305027815681751</v>
      </c>
      <c r="I16" s="154">
        <v>1582</v>
      </c>
      <c r="J16" s="166">
        <v>74.447058823529417</v>
      </c>
      <c r="L16" s="154">
        <v>3566</v>
      </c>
      <c r="M16" s="166">
        <v>37.430460795633458</v>
      </c>
      <c r="N16" s="154">
        <v>2397</v>
      </c>
      <c r="O16" s="166">
        <v>67.218171620863714</v>
      </c>
      <c r="Q16" s="154">
        <v>3836</v>
      </c>
      <c r="R16" s="166">
        <v>40.264511388684802</v>
      </c>
      <c r="S16" s="154">
        <v>2400</v>
      </c>
      <c r="T16" s="166">
        <v>62.565172054223147</v>
      </c>
    </row>
    <row r="17" spans="2:20">
      <c r="B17" s="153" t="s">
        <v>94</v>
      </c>
      <c r="D17" s="154">
        <v>41361</v>
      </c>
      <c r="E17" s="166">
        <v>5.1582352677079344</v>
      </c>
      <c r="G17" s="154">
        <v>9768</v>
      </c>
      <c r="H17" s="166">
        <v>23.616450279248571</v>
      </c>
      <c r="I17" s="154">
        <v>6539</v>
      </c>
      <c r="J17" s="166">
        <v>66.943079443079441</v>
      </c>
      <c r="L17" s="154">
        <v>15008</v>
      </c>
      <c r="M17" s="166">
        <v>36.285389618239407</v>
      </c>
      <c r="N17" s="154">
        <v>9707</v>
      </c>
      <c r="O17" s="166">
        <v>64.678837953091687</v>
      </c>
      <c r="Q17" s="154">
        <v>16585</v>
      </c>
      <c r="R17" s="166">
        <v>40.098160102512033</v>
      </c>
      <c r="S17" s="154">
        <v>10878</v>
      </c>
      <c r="T17" s="166">
        <v>65.589388001205904</v>
      </c>
    </row>
    <row r="18" spans="2:20">
      <c r="B18" s="153" t="s">
        <v>95</v>
      </c>
      <c r="D18" s="154">
        <v>24949</v>
      </c>
      <c r="E18" s="166">
        <v>3.1114531006031099</v>
      </c>
      <c r="G18" s="154">
        <v>9364</v>
      </c>
      <c r="H18" s="166">
        <v>37.53256643552848</v>
      </c>
      <c r="I18" s="154">
        <v>4157</v>
      </c>
      <c r="J18" s="166">
        <v>44.393421614694567</v>
      </c>
      <c r="L18" s="154">
        <v>9764</v>
      </c>
      <c r="M18" s="166">
        <v>39.135837107699707</v>
      </c>
      <c r="N18" s="154">
        <v>5245</v>
      </c>
      <c r="O18" s="166">
        <v>53.717738631708308</v>
      </c>
      <c r="Q18" s="154">
        <v>5821</v>
      </c>
      <c r="R18" s="166">
        <v>23.331596456771809</v>
      </c>
      <c r="S18" s="154">
        <v>3389</v>
      </c>
      <c r="T18" s="166">
        <v>58.220237072667928</v>
      </c>
    </row>
    <row r="19" spans="2:20">
      <c r="B19" s="153" t="s">
        <v>96</v>
      </c>
      <c r="D19" s="154">
        <v>176523</v>
      </c>
      <c r="E19" s="166">
        <v>22.014631274911331</v>
      </c>
      <c r="G19" s="154">
        <v>23835</v>
      </c>
      <c r="H19" s="166">
        <v>13.50248976054112</v>
      </c>
      <c r="I19" s="154">
        <v>15493</v>
      </c>
      <c r="J19" s="166">
        <v>65.001048877700867</v>
      </c>
      <c r="L19" s="154">
        <v>57396</v>
      </c>
      <c r="M19" s="166">
        <v>32.51474312129298</v>
      </c>
      <c r="N19" s="154">
        <v>40824</v>
      </c>
      <c r="O19" s="166">
        <v>71.126907798452848</v>
      </c>
      <c r="Q19" s="154">
        <v>95292</v>
      </c>
      <c r="R19" s="166">
        <v>53.98276711816591</v>
      </c>
      <c r="S19" s="154">
        <v>75764</v>
      </c>
      <c r="T19" s="166">
        <v>79.507198925408218</v>
      </c>
    </row>
    <row r="20" spans="2:20">
      <c r="B20" s="153" t="s">
        <v>97</v>
      </c>
      <c r="D20" s="154">
        <v>134610</v>
      </c>
      <c r="E20" s="166">
        <v>16.787554686447741</v>
      </c>
      <c r="G20" s="154">
        <v>34548</v>
      </c>
      <c r="H20" s="166">
        <v>25.665255181635839</v>
      </c>
      <c r="I20" s="154">
        <v>14960</v>
      </c>
      <c r="J20" s="166">
        <v>43.302072478869981</v>
      </c>
      <c r="L20" s="154">
        <v>49326</v>
      </c>
      <c r="M20" s="166">
        <v>36.643637174058391</v>
      </c>
      <c r="N20" s="154">
        <v>21791</v>
      </c>
      <c r="O20" s="166">
        <v>44.177512873535257</v>
      </c>
      <c r="Q20" s="154">
        <v>50736</v>
      </c>
      <c r="R20" s="166">
        <v>37.691107644305767</v>
      </c>
      <c r="S20" s="154">
        <v>25784</v>
      </c>
      <c r="T20" s="166">
        <v>50.819930621255118</v>
      </c>
    </row>
    <row r="21" spans="2:20">
      <c r="B21" s="153" t="s">
        <v>98</v>
      </c>
      <c r="D21" s="154">
        <v>7720</v>
      </c>
      <c r="E21" s="166">
        <v>0.96278079027840824</v>
      </c>
      <c r="G21" s="154">
        <v>2068</v>
      </c>
      <c r="H21" s="166">
        <v>26.787564766839381</v>
      </c>
      <c r="I21" s="154">
        <v>1591</v>
      </c>
      <c r="J21" s="166">
        <v>76.934235976789168</v>
      </c>
      <c r="L21" s="154">
        <v>2858</v>
      </c>
      <c r="M21" s="166">
        <v>37.020725388601043</v>
      </c>
      <c r="N21" s="154">
        <v>2330</v>
      </c>
      <c r="O21" s="166">
        <v>81.525542337298802</v>
      </c>
      <c r="Q21" s="154">
        <v>2794</v>
      </c>
      <c r="R21" s="166">
        <v>36.191709844559583</v>
      </c>
      <c r="S21" s="154">
        <v>2383</v>
      </c>
      <c r="T21" s="166">
        <v>85.289906943450262</v>
      </c>
    </row>
    <row r="22" spans="2:20">
      <c r="B22" s="153" t="s">
        <v>99</v>
      </c>
      <c r="D22" s="154">
        <v>43338</v>
      </c>
      <c r="E22" s="166">
        <v>5.4047919545447742</v>
      </c>
      <c r="G22" s="154">
        <v>9068</v>
      </c>
      <c r="H22" s="166">
        <v>20.92390050302275</v>
      </c>
      <c r="I22" s="154">
        <v>2880</v>
      </c>
      <c r="J22" s="166">
        <v>31.760035288928101</v>
      </c>
      <c r="L22" s="154">
        <v>13938</v>
      </c>
      <c r="M22" s="166">
        <v>32.161151875951823</v>
      </c>
      <c r="N22" s="154">
        <v>3954</v>
      </c>
      <c r="O22" s="166">
        <v>28.368489022815329</v>
      </c>
      <c r="Q22" s="154">
        <v>20332</v>
      </c>
      <c r="R22" s="166">
        <v>46.914947621025433</v>
      </c>
      <c r="S22" s="154">
        <v>4311</v>
      </c>
      <c r="T22" s="166">
        <v>21.20302970686603</v>
      </c>
    </row>
    <row r="23" spans="2:20">
      <c r="B23" s="153" t="s">
        <v>100</v>
      </c>
      <c r="D23" s="154">
        <v>67278</v>
      </c>
      <c r="E23" s="166">
        <v>8.3904101047086463</v>
      </c>
      <c r="G23" s="154">
        <v>19689</v>
      </c>
      <c r="H23" s="166">
        <v>29.265138678319811</v>
      </c>
      <c r="I23" s="154">
        <v>11751</v>
      </c>
      <c r="J23" s="166">
        <v>59.68307176596069</v>
      </c>
      <c r="L23" s="154">
        <v>26425</v>
      </c>
      <c r="M23" s="166">
        <v>39.277326912214988</v>
      </c>
      <c r="N23" s="154">
        <v>16445</v>
      </c>
      <c r="O23" s="166">
        <v>62.232734153263962</v>
      </c>
      <c r="Q23" s="154">
        <v>21164</v>
      </c>
      <c r="R23" s="166">
        <v>31.4575344094652</v>
      </c>
      <c r="S23" s="154">
        <v>13881</v>
      </c>
      <c r="T23" s="166">
        <v>65.587790587790579</v>
      </c>
    </row>
    <row r="24" spans="2:20">
      <c r="B24" s="153" t="s">
        <v>101</v>
      </c>
      <c r="D24" s="154">
        <v>33784</v>
      </c>
      <c r="E24" s="166">
        <v>4.2132883703064437</v>
      </c>
      <c r="G24" s="154">
        <v>8304</v>
      </c>
      <c r="H24" s="166">
        <v>24.579682690030779</v>
      </c>
      <c r="I24" s="154">
        <v>6090</v>
      </c>
      <c r="J24" s="166">
        <v>73.338150289017349</v>
      </c>
      <c r="L24" s="154">
        <v>11490</v>
      </c>
      <c r="M24" s="166">
        <v>34.010182334833047</v>
      </c>
      <c r="N24" s="154">
        <v>8149</v>
      </c>
      <c r="O24" s="166">
        <v>70.922541340295908</v>
      </c>
      <c r="Q24" s="154">
        <v>13990</v>
      </c>
      <c r="R24" s="166">
        <v>41.41013497513616</v>
      </c>
      <c r="S24" s="154">
        <v>8279</v>
      </c>
      <c r="T24" s="166">
        <v>59.177984274481773</v>
      </c>
    </row>
    <row r="25" spans="2:20">
      <c r="B25" s="153" t="s">
        <v>102</v>
      </c>
      <c r="D25" s="154">
        <v>10109</v>
      </c>
      <c r="E25" s="166">
        <v>1.2607190426067909</v>
      </c>
      <c r="G25" s="154">
        <v>1218</v>
      </c>
      <c r="H25" s="166">
        <v>12.04866950242358</v>
      </c>
      <c r="I25" s="154">
        <v>799</v>
      </c>
      <c r="J25" s="166">
        <v>65.599343185550083</v>
      </c>
      <c r="L25" s="154">
        <v>3049</v>
      </c>
      <c r="M25" s="166">
        <v>30.161242457216339</v>
      </c>
      <c r="N25" s="154">
        <v>1862</v>
      </c>
      <c r="O25" s="166">
        <v>61.069203017382748</v>
      </c>
      <c r="Q25" s="154">
        <v>5842</v>
      </c>
      <c r="R25" s="166">
        <v>57.790088040360082</v>
      </c>
      <c r="S25" s="154">
        <v>3017</v>
      </c>
      <c r="T25" s="166">
        <v>51.643272851763101</v>
      </c>
    </row>
    <row r="26" spans="2:20">
      <c r="B26" s="153" t="s">
        <v>103</v>
      </c>
      <c r="D26" s="154">
        <v>40600</v>
      </c>
      <c r="E26" s="166">
        <v>5.063329026593701</v>
      </c>
      <c r="G26" s="154">
        <v>7215</v>
      </c>
      <c r="H26" s="166">
        <v>17.770935960591132</v>
      </c>
      <c r="I26" s="154">
        <v>3546</v>
      </c>
      <c r="J26" s="166">
        <v>49.147609147609153</v>
      </c>
      <c r="L26" s="154">
        <v>12514</v>
      </c>
      <c r="M26" s="166">
        <v>30.822660098522171</v>
      </c>
      <c r="N26" s="154">
        <v>6457</v>
      </c>
      <c r="O26" s="166">
        <v>51.59821000479463</v>
      </c>
      <c r="Q26" s="154">
        <v>20871</v>
      </c>
      <c r="R26" s="166">
        <v>51.406403940886698</v>
      </c>
      <c r="S26" s="154">
        <v>12583</v>
      </c>
      <c r="T26" s="166">
        <v>60.289396770638682</v>
      </c>
    </row>
    <row r="27" spans="2:20">
      <c r="B27" s="153" t="s">
        <v>104</v>
      </c>
      <c r="D27" s="154">
        <v>1229</v>
      </c>
      <c r="E27" s="166">
        <v>0.15327170871142021</v>
      </c>
      <c r="G27" s="154">
        <v>469</v>
      </c>
      <c r="H27" s="166">
        <v>38.161106590724167</v>
      </c>
      <c r="I27" s="154">
        <v>173</v>
      </c>
      <c r="J27" s="166">
        <v>36.886993603411518</v>
      </c>
      <c r="L27" s="154">
        <v>751</v>
      </c>
      <c r="M27" s="166">
        <v>61.10659072416599</v>
      </c>
      <c r="N27" s="154">
        <v>302</v>
      </c>
      <c r="O27" s="166">
        <v>40.213049267643143</v>
      </c>
      <c r="Q27" s="154">
        <v>9</v>
      </c>
      <c r="R27" s="166">
        <v>0.73230268510984542</v>
      </c>
      <c r="S27" s="154">
        <v>5</v>
      </c>
      <c r="T27" s="166">
        <v>55.555555555555557</v>
      </c>
    </row>
    <row r="28" spans="2:20">
      <c r="B28" s="153" t="s">
        <v>105</v>
      </c>
      <c r="D28" s="154">
        <v>893</v>
      </c>
      <c r="E28" s="166">
        <v>0.1113682960775413</v>
      </c>
      <c r="G28" s="154">
        <v>233</v>
      </c>
      <c r="H28" s="166">
        <v>26.091825307950732</v>
      </c>
      <c r="I28" s="154">
        <v>224</v>
      </c>
      <c r="J28" s="166">
        <v>96.137339055793987</v>
      </c>
      <c r="L28" s="154">
        <v>328</v>
      </c>
      <c r="M28" s="166">
        <v>36.730123180291152</v>
      </c>
      <c r="N28" s="154">
        <v>325</v>
      </c>
      <c r="O28" s="166">
        <v>99.08536585365853</v>
      </c>
      <c r="Q28" s="154">
        <v>332</v>
      </c>
      <c r="R28" s="166">
        <v>37.17805151175812</v>
      </c>
      <c r="S28" s="154">
        <v>332</v>
      </c>
      <c r="T28" s="166">
        <v>100</v>
      </c>
    </row>
    <row r="29" spans="2:20">
      <c r="B29" s="157" t="s">
        <v>106</v>
      </c>
      <c r="D29" s="158">
        <v>1168</v>
      </c>
      <c r="E29" s="167">
        <v>0.14566424391776961</v>
      </c>
      <c r="G29" s="158">
        <v>463</v>
      </c>
      <c r="H29" s="167">
        <v>39.640410958904113</v>
      </c>
      <c r="I29" s="158">
        <v>449</v>
      </c>
      <c r="J29" s="167">
        <v>96.976241900647949</v>
      </c>
      <c r="L29" s="158">
        <v>473</v>
      </c>
      <c r="M29" s="167">
        <v>40.496575342465754</v>
      </c>
      <c r="N29" s="158">
        <v>456</v>
      </c>
      <c r="O29" s="167">
        <v>96.40591966173362</v>
      </c>
      <c r="Q29" s="158">
        <v>232</v>
      </c>
      <c r="R29" s="167">
        <v>19.863013698630141</v>
      </c>
      <c r="S29" s="158">
        <v>217</v>
      </c>
      <c r="T29" s="167">
        <v>93.534482758620683</v>
      </c>
    </row>
    <row r="30" spans="2:20" ht="8" customHeight="1"/>
    <row r="31" spans="2:20">
      <c r="B31" s="161" t="s">
        <v>49</v>
      </c>
      <c r="D31" s="162">
        <v>801844</v>
      </c>
      <c r="E31" s="168">
        <v>100</v>
      </c>
      <c r="G31" s="162">
        <v>183196</v>
      </c>
      <c r="H31" s="168">
        <v>22.846838038321671</v>
      </c>
      <c r="I31" s="162">
        <v>110295</v>
      </c>
      <c r="J31" s="168">
        <v>60.20600886482238</v>
      </c>
      <c r="L31" s="162">
        <v>288756</v>
      </c>
      <c r="M31" s="168">
        <v>36.011493507465289</v>
      </c>
      <c r="N31" s="162">
        <v>178039</v>
      </c>
      <c r="O31" s="168">
        <v>61.657246948981147</v>
      </c>
      <c r="Q31" s="162">
        <v>329892</v>
      </c>
      <c r="R31" s="168">
        <v>41.14166845421304</v>
      </c>
      <c r="S31" s="162">
        <v>207976</v>
      </c>
      <c r="T31" s="168">
        <v>63.043662774483757</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107</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361314</v>
      </c>
      <c r="E9" s="108">
        <v>351802</v>
      </c>
      <c r="F9" s="108">
        <v>362202</v>
      </c>
      <c r="G9" s="108">
        <v>375118</v>
      </c>
      <c r="H9" s="108">
        <v>392545</v>
      </c>
      <c r="I9" s="108">
        <v>391278</v>
      </c>
      <c r="J9" s="108">
        <v>441462</v>
      </c>
      <c r="K9" s="108">
        <v>455630</v>
      </c>
      <c r="L9" s="194"/>
      <c r="M9" s="7"/>
      <c r="N9" s="195">
        <f t="shared" ref="N9:N28" si="0">E9/D9-1</f>
        <v>-2.632613184100252E-2</v>
      </c>
      <c r="O9" s="196">
        <f t="shared" ref="O9:O28" si="1">E9-D9</f>
        <v>-9512</v>
      </c>
      <c r="P9" s="195">
        <f t="shared" ref="P9:P28" si="2">F9/E9-1</f>
        <v>2.9562083217264279E-2</v>
      </c>
      <c r="Q9" s="196">
        <f t="shared" ref="Q9:Q28" si="3">F9-E9</f>
        <v>10400</v>
      </c>
      <c r="R9" s="195">
        <f t="shared" ref="R9:R28" si="4">G9/F9-1</f>
        <v>3.5659659527004228E-2</v>
      </c>
      <c r="S9" s="196">
        <f t="shared" ref="S9:S28" si="5">G9-F9</f>
        <v>12916</v>
      </c>
      <c r="T9" s="195">
        <f t="shared" ref="T9:T28" si="6">H9/G9-1</f>
        <v>4.6457381410649479E-2</v>
      </c>
      <c r="U9" s="196">
        <f t="shared" ref="U9:U28" si="7">H9-G9</f>
        <v>17427</v>
      </c>
      <c r="V9" s="195">
        <f t="shared" ref="V9:V28" si="8">I9/H9-1</f>
        <v>-3.2276554280400438E-3</v>
      </c>
      <c r="W9" s="196">
        <f t="shared" ref="W9:W28" si="9">I9-H9</f>
        <v>-1267</v>
      </c>
      <c r="X9" s="195">
        <f t="shared" ref="X9:X28" si="10">J9/I9-1</f>
        <v>0.12825663594682046</v>
      </c>
      <c r="Y9" s="196">
        <f t="shared" ref="Y9:Y28" si="11">J9-I9</f>
        <v>50184</v>
      </c>
      <c r="Z9" s="195">
        <v>0.1451730464724659</v>
      </c>
      <c r="AA9" s="196">
        <v>57760</v>
      </c>
    </row>
    <row r="10" spans="2:27">
      <c r="B10" s="169" t="s">
        <v>89</v>
      </c>
      <c r="D10" s="42">
        <v>47743</v>
      </c>
      <c r="E10" s="112">
        <v>44726</v>
      </c>
      <c r="F10" s="112">
        <v>45995</v>
      </c>
      <c r="G10" s="112">
        <v>46968</v>
      </c>
      <c r="H10" s="112">
        <v>48583</v>
      </c>
      <c r="I10" s="112">
        <v>53246</v>
      </c>
      <c r="J10" s="112">
        <v>57328</v>
      </c>
      <c r="K10" s="112">
        <v>59880</v>
      </c>
      <c r="L10" s="197"/>
      <c r="M10" s="8"/>
      <c r="N10" s="198">
        <f t="shared" si="0"/>
        <v>-6.3192509896738747E-2</v>
      </c>
      <c r="O10" s="199">
        <f t="shared" si="1"/>
        <v>-3017</v>
      </c>
      <c r="P10" s="198">
        <f t="shared" si="2"/>
        <v>2.837275857443089E-2</v>
      </c>
      <c r="Q10" s="199">
        <f t="shared" si="3"/>
        <v>1269</v>
      </c>
      <c r="R10" s="198">
        <f t="shared" si="4"/>
        <v>2.1154473312316568E-2</v>
      </c>
      <c r="S10" s="199">
        <f t="shared" si="5"/>
        <v>973</v>
      </c>
      <c r="T10" s="198">
        <f t="shared" si="6"/>
        <v>3.438511326860838E-2</v>
      </c>
      <c r="U10" s="199">
        <f t="shared" si="7"/>
        <v>1615</v>
      </c>
      <c r="V10" s="198">
        <f t="shared" si="8"/>
        <v>9.5980075334993753E-2</v>
      </c>
      <c r="W10" s="199">
        <f t="shared" si="9"/>
        <v>4663</v>
      </c>
      <c r="X10" s="198">
        <f t="shared" si="10"/>
        <v>7.66630357209932E-2</v>
      </c>
      <c r="Y10" s="199">
        <f t="shared" si="11"/>
        <v>4082</v>
      </c>
      <c r="Z10" s="198">
        <v>7.7424114291883228E-2</v>
      </c>
      <c r="AA10" s="199">
        <v>4303</v>
      </c>
    </row>
    <row r="11" spans="2:27">
      <c r="B11" s="169" t="s">
        <v>90</v>
      </c>
      <c r="D11" s="42">
        <v>35198</v>
      </c>
      <c r="E11" s="112">
        <v>35711</v>
      </c>
      <c r="F11" s="112">
        <v>38230</v>
      </c>
      <c r="G11" s="112">
        <v>40199</v>
      </c>
      <c r="H11" s="112">
        <v>41209</v>
      </c>
      <c r="I11" s="112">
        <v>42684</v>
      </c>
      <c r="J11" s="112">
        <v>43625</v>
      </c>
      <c r="K11" s="112">
        <v>45982</v>
      </c>
      <c r="L11" s="197"/>
      <c r="M11" s="8"/>
      <c r="N11" s="198">
        <f t="shared" si="0"/>
        <v>1.4574691743849177E-2</v>
      </c>
      <c r="O11" s="199">
        <f t="shared" si="1"/>
        <v>513</v>
      </c>
      <c r="P11" s="198">
        <f t="shared" si="2"/>
        <v>7.0538489541037697E-2</v>
      </c>
      <c r="Q11" s="199">
        <f t="shared" si="3"/>
        <v>2519</v>
      </c>
      <c r="R11" s="198">
        <f t="shared" si="4"/>
        <v>5.1504054407533362E-2</v>
      </c>
      <c r="S11" s="199">
        <f t="shared" si="5"/>
        <v>1969</v>
      </c>
      <c r="T11" s="198">
        <f t="shared" si="6"/>
        <v>2.5125003109530031E-2</v>
      </c>
      <c r="U11" s="199">
        <f t="shared" si="7"/>
        <v>1010</v>
      </c>
      <c r="V11" s="198">
        <f t="shared" si="8"/>
        <v>3.5793151981363236E-2</v>
      </c>
      <c r="W11" s="199">
        <f t="shared" si="9"/>
        <v>1475</v>
      </c>
      <c r="X11" s="198">
        <f t="shared" si="10"/>
        <v>2.2045731421610038E-2</v>
      </c>
      <c r="Y11" s="199">
        <f t="shared" si="11"/>
        <v>941</v>
      </c>
      <c r="Z11" s="198">
        <v>4.7736231685920671E-2</v>
      </c>
      <c r="AA11" s="199">
        <v>2095</v>
      </c>
    </row>
    <row r="12" spans="2:27">
      <c r="B12" s="169" t="s">
        <v>91</v>
      </c>
      <c r="D12" s="42">
        <v>30928</v>
      </c>
      <c r="E12" s="112">
        <v>31586</v>
      </c>
      <c r="F12" s="112">
        <v>33061</v>
      </c>
      <c r="G12" s="112">
        <v>36020</v>
      </c>
      <c r="H12" s="112">
        <v>40725</v>
      </c>
      <c r="I12" s="112">
        <v>44039</v>
      </c>
      <c r="J12" s="112">
        <v>47585</v>
      </c>
      <c r="K12" s="112">
        <v>49847</v>
      </c>
      <c r="L12" s="197"/>
      <c r="M12" s="8"/>
      <c r="N12" s="198">
        <f t="shared" si="0"/>
        <v>2.1275219865493966E-2</v>
      </c>
      <c r="O12" s="199">
        <f t="shared" si="1"/>
        <v>658</v>
      </c>
      <c r="P12" s="198">
        <f t="shared" si="2"/>
        <v>4.6697904134743284E-2</v>
      </c>
      <c r="Q12" s="199">
        <f t="shared" si="3"/>
        <v>1475</v>
      </c>
      <c r="R12" s="198">
        <f t="shared" si="4"/>
        <v>8.9501225008318031E-2</v>
      </c>
      <c r="S12" s="199">
        <f t="shared" si="5"/>
        <v>2959</v>
      </c>
      <c r="T12" s="198">
        <f t="shared" si="6"/>
        <v>0.13062187673514725</v>
      </c>
      <c r="U12" s="199">
        <f t="shared" si="7"/>
        <v>4705</v>
      </c>
      <c r="V12" s="198">
        <f t="shared" si="8"/>
        <v>8.1375076734192753E-2</v>
      </c>
      <c r="W12" s="199">
        <f t="shared" si="9"/>
        <v>3314</v>
      </c>
      <c r="X12" s="198">
        <f t="shared" si="10"/>
        <v>8.0519539499080306E-2</v>
      </c>
      <c r="Y12" s="199">
        <f t="shared" si="11"/>
        <v>3546</v>
      </c>
      <c r="Z12" s="198">
        <v>7.8916040778338026E-2</v>
      </c>
      <c r="AA12" s="199">
        <v>3646</v>
      </c>
    </row>
    <row r="13" spans="2:27">
      <c r="B13" s="169" t="s">
        <v>92</v>
      </c>
      <c r="D13" s="42">
        <v>37916</v>
      </c>
      <c r="E13" s="112">
        <v>38655</v>
      </c>
      <c r="F13" s="112">
        <v>42298</v>
      </c>
      <c r="G13" s="112">
        <v>47498</v>
      </c>
      <c r="H13" s="112">
        <v>52927</v>
      </c>
      <c r="I13" s="112">
        <v>59260</v>
      </c>
      <c r="J13" s="112">
        <v>76771</v>
      </c>
      <c r="K13" s="112">
        <v>88040</v>
      </c>
      <c r="L13" s="197"/>
      <c r="M13" s="8"/>
      <c r="N13" s="198">
        <f t="shared" si="0"/>
        <v>1.9490452579385975E-2</v>
      </c>
      <c r="O13" s="199">
        <f t="shared" si="1"/>
        <v>739</v>
      </c>
      <c r="P13" s="198">
        <f t="shared" si="2"/>
        <v>9.4243952916828411E-2</v>
      </c>
      <c r="Q13" s="199">
        <f t="shared" si="3"/>
        <v>3643</v>
      </c>
      <c r="R13" s="198">
        <f t="shared" si="4"/>
        <v>0.12293725471653505</v>
      </c>
      <c r="S13" s="199">
        <f t="shared" si="5"/>
        <v>5200</v>
      </c>
      <c r="T13" s="198">
        <f t="shared" si="6"/>
        <v>0.11429954945471388</v>
      </c>
      <c r="U13" s="199">
        <f t="shared" si="7"/>
        <v>5429</v>
      </c>
      <c r="V13" s="198">
        <f t="shared" si="8"/>
        <v>0.11965537438358487</v>
      </c>
      <c r="W13" s="199">
        <f t="shared" si="9"/>
        <v>6333</v>
      </c>
      <c r="X13" s="198">
        <f t="shared" si="10"/>
        <v>0.2954944313196084</v>
      </c>
      <c r="Y13" s="199">
        <f t="shared" si="11"/>
        <v>17511</v>
      </c>
      <c r="Z13" s="198">
        <v>0.23897043302044779</v>
      </c>
      <c r="AA13" s="199">
        <v>16981</v>
      </c>
    </row>
    <row r="14" spans="2:27">
      <c r="B14" s="169" t="s">
        <v>93</v>
      </c>
      <c r="D14" s="42">
        <v>24993</v>
      </c>
      <c r="E14" s="112">
        <v>24832</v>
      </c>
      <c r="F14" s="112">
        <v>22687</v>
      </c>
      <c r="G14" s="112">
        <v>22423</v>
      </c>
      <c r="H14" s="112">
        <v>23077</v>
      </c>
      <c r="I14" s="112">
        <v>23374</v>
      </c>
      <c r="J14" s="112">
        <v>23336</v>
      </c>
      <c r="K14" s="112">
        <v>25490</v>
      </c>
      <c r="L14" s="197"/>
      <c r="M14" s="8"/>
      <c r="N14" s="198">
        <f t="shared" si="0"/>
        <v>-6.441803705037441E-3</v>
      </c>
      <c r="O14" s="199">
        <f t="shared" si="1"/>
        <v>-161</v>
      </c>
      <c r="P14" s="198">
        <f t="shared" si="2"/>
        <v>-8.6380476804123751E-2</v>
      </c>
      <c r="Q14" s="199">
        <f t="shared" si="3"/>
        <v>-2145</v>
      </c>
      <c r="R14" s="198">
        <f t="shared" si="4"/>
        <v>-1.1636620090800909E-2</v>
      </c>
      <c r="S14" s="199">
        <f t="shared" si="5"/>
        <v>-264</v>
      </c>
      <c r="T14" s="198">
        <f t="shared" si="6"/>
        <v>2.9166480845560283E-2</v>
      </c>
      <c r="U14" s="199">
        <f t="shared" si="7"/>
        <v>654</v>
      </c>
      <c r="V14" s="198">
        <f t="shared" si="8"/>
        <v>1.2869957100142937E-2</v>
      </c>
      <c r="W14" s="199">
        <f t="shared" si="9"/>
        <v>297</v>
      </c>
      <c r="X14" s="198">
        <f t="shared" si="10"/>
        <v>-1.6257379994866206E-3</v>
      </c>
      <c r="Y14" s="199">
        <f t="shared" si="11"/>
        <v>-38</v>
      </c>
      <c r="Z14" s="198">
        <v>9.446114212108192E-2</v>
      </c>
      <c r="AA14" s="199">
        <v>2200</v>
      </c>
    </row>
    <row r="15" spans="2:27">
      <c r="B15" s="169" t="s">
        <v>94</v>
      </c>
      <c r="D15" s="42">
        <v>134693</v>
      </c>
      <c r="E15" s="112">
        <v>132386</v>
      </c>
      <c r="F15" s="112">
        <v>133847</v>
      </c>
      <c r="G15" s="112">
        <v>139217</v>
      </c>
      <c r="H15" s="112">
        <v>150140</v>
      </c>
      <c r="I15" s="112">
        <v>156506</v>
      </c>
      <c r="J15" s="112">
        <v>160029</v>
      </c>
      <c r="K15" s="112">
        <v>158289</v>
      </c>
      <c r="L15" s="197"/>
      <c r="M15" s="8"/>
      <c r="N15" s="198">
        <f t="shared" si="0"/>
        <v>-1.7127838863192579E-2</v>
      </c>
      <c r="O15" s="199">
        <f t="shared" si="1"/>
        <v>-2307</v>
      </c>
      <c r="P15" s="198">
        <f t="shared" si="2"/>
        <v>1.1035910141555805E-2</v>
      </c>
      <c r="Q15" s="199">
        <f t="shared" si="3"/>
        <v>1461</v>
      </c>
      <c r="R15" s="198">
        <f t="shared" si="4"/>
        <v>4.0120436020232075E-2</v>
      </c>
      <c r="S15" s="199">
        <f t="shared" si="5"/>
        <v>5370</v>
      </c>
      <c r="T15" s="198">
        <f t="shared" si="6"/>
        <v>7.8460245515993066E-2</v>
      </c>
      <c r="U15" s="199">
        <f t="shared" si="7"/>
        <v>10923</v>
      </c>
      <c r="V15" s="198">
        <f t="shared" si="8"/>
        <v>4.2400426268815794E-2</v>
      </c>
      <c r="W15" s="199">
        <f t="shared" si="9"/>
        <v>6366</v>
      </c>
      <c r="X15" s="198">
        <f t="shared" si="10"/>
        <v>2.2510319093197673E-2</v>
      </c>
      <c r="Y15" s="199">
        <f t="shared" si="11"/>
        <v>3523</v>
      </c>
      <c r="Z15" s="198">
        <v>-1.9483221730413061E-3</v>
      </c>
      <c r="AA15" s="199">
        <v>-309</v>
      </c>
    </row>
    <row r="16" spans="2:27">
      <c r="B16" s="169" t="s">
        <v>95</v>
      </c>
      <c r="D16" s="42">
        <v>85461</v>
      </c>
      <c r="E16" s="112">
        <v>81399</v>
      </c>
      <c r="F16" s="112">
        <v>83372</v>
      </c>
      <c r="G16" s="112">
        <v>86743</v>
      </c>
      <c r="H16" s="112">
        <v>91940</v>
      </c>
      <c r="I16" s="112">
        <v>97222</v>
      </c>
      <c r="J16" s="112">
        <v>101470</v>
      </c>
      <c r="K16" s="112">
        <v>102415</v>
      </c>
      <c r="L16" s="197"/>
      <c r="M16" s="8"/>
      <c r="N16" s="198">
        <f t="shared" si="0"/>
        <v>-4.7530452487099417E-2</v>
      </c>
      <c r="O16" s="199">
        <f t="shared" si="1"/>
        <v>-4062</v>
      </c>
      <c r="P16" s="198">
        <f t="shared" si="2"/>
        <v>2.4238627010159774E-2</v>
      </c>
      <c r="Q16" s="199">
        <f t="shared" si="3"/>
        <v>1973</v>
      </c>
      <c r="R16" s="198">
        <f t="shared" si="4"/>
        <v>4.0433238977114705E-2</v>
      </c>
      <c r="S16" s="199">
        <f t="shared" si="5"/>
        <v>3371</v>
      </c>
      <c r="T16" s="198">
        <f t="shared" si="6"/>
        <v>5.9912615427181404E-2</v>
      </c>
      <c r="U16" s="199">
        <f t="shared" si="7"/>
        <v>5197</v>
      </c>
      <c r="V16" s="198">
        <f t="shared" si="8"/>
        <v>5.745051120295841E-2</v>
      </c>
      <c r="W16" s="199">
        <f t="shared" si="9"/>
        <v>5282</v>
      </c>
      <c r="X16" s="198">
        <f t="shared" si="10"/>
        <v>4.3693814157289568E-2</v>
      </c>
      <c r="Y16" s="199">
        <f t="shared" si="11"/>
        <v>4248</v>
      </c>
      <c r="Z16" s="198">
        <v>2.237107433066465E-2</v>
      </c>
      <c r="AA16" s="199">
        <v>2241</v>
      </c>
    </row>
    <row r="17" spans="2:27">
      <c r="B17" s="169" t="s">
        <v>96</v>
      </c>
      <c r="D17" s="42">
        <v>307817</v>
      </c>
      <c r="E17" s="112">
        <v>300021</v>
      </c>
      <c r="F17" s="112">
        <v>315907</v>
      </c>
      <c r="G17" s="112">
        <v>330438</v>
      </c>
      <c r="H17" s="112">
        <v>327571</v>
      </c>
      <c r="I17" s="112">
        <v>352224</v>
      </c>
      <c r="J17" s="112">
        <v>376007</v>
      </c>
      <c r="K17" s="112">
        <v>404778</v>
      </c>
      <c r="L17" s="197"/>
      <c r="M17" s="8"/>
      <c r="N17" s="198">
        <f t="shared" si="0"/>
        <v>-2.5326736340098188E-2</v>
      </c>
      <c r="O17" s="199">
        <f t="shared" si="1"/>
        <v>-7796</v>
      </c>
      <c r="P17" s="198">
        <f t="shared" si="2"/>
        <v>5.2949626859453147E-2</v>
      </c>
      <c r="Q17" s="199">
        <f t="shared" si="3"/>
        <v>15886</v>
      </c>
      <c r="R17" s="198">
        <f t="shared" si="4"/>
        <v>4.5997714517247212E-2</v>
      </c>
      <c r="S17" s="199">
        <f t="shared" si="5"/>
        <v>14531</v>
      </c>
      <c r="T17" s="198">
        <f t="shared" si="6"/>
        <v>-8.676362888045519E-3</v>
      </c>
      <c r="U17" s="199">
        <f t="shared" si="7"/>
        <v>-2867</v>
      </c>
      <c r="V17" s="198">
        <f t="shared" si="8"/>
        <v>7.5260019965137426E-2</v>
      </c>
      <c r="W17" s="199">
        <f t="shared" si="9"/>
        <v>24653</v>
      </c>
      <c r="X17" s="198">
        <f t="shared" si="10"/>
        <v>6.7522372126828323E-2</v>
      </c>
      <c r="Y17" s="199">
        <f t="shared" si="11"/>
        <v>23783</v>
      </c>
      <c r="Z17" s="198">
        <v>0.10346049625708111</v>
      </c>
      <c r="AA17" s="199">
        <v>37952</v>
      </c>
    </row>
    <row r="18" spans="2:27">
      <c r="B18" s="169" t="s">
        <v>97</v>
      </c>
      <c r="D18" s="42">
        <v>121696</v>
      </c>
      <c r="E18" s="112">
        <v>136159</v>
      </c>
      <c r="F18" s="112">
        <v>151649</v>
      </c>
      <c r="G18" s="112">
        <v>169110</v>
      </c>
      <c r="H18" s="112">
        <v>189030</v>
      </c>
      <c r="I18" s="112">
        <v>201299</v>
      </c>
      <c r="J18" s="112">
        <v>219095</v>
      </c>
      <c r="K18" s="112">
        <v>229239</v>
      </c>
      <c r="L18" s="197"/>
      <c r="M18" s="8"/>
      <c r="N18" s="198">
        <f t="shared" si="0"/>
        <v>0.11884531948461752</v>
      </c>
      <c r="O18" s="199">
        <f t="shared" si="1"/>
        <v>14463</v>
      </c>
      <c r="P18" s="198">
        <f t="shared" si="2"/>
        <v>0.11376405525892519</v>
      </c>
      <c r="Q18" s="199">
        <f t="shared" si="3"/>
        <v>15490</v>
      </c>
      <c r="R18" s="198">
        <f t="shared" si="4"/>
        <v>0.11514088454259497</v>
      </c>
      <c r="S18" s="199">
        <f t="shared" si="5"/>
        <v>17461</v>
      </c>
      <c r="T18" s="198">
        <f t="shared" si="6"/>
        <v>0.11779315238602095</v>
      </c>
      <c r="U18" s="199">
        <f t="shared" si="7"/>
        <v>19920</v>
      </c>
      <c r="V18" s="198">
        <f t="shared" si="8"/>
        <v>6.4905041527799856E-2</v>
      </c>
      <c r="W18" s="199">
        <f t="shared" si="9"/>
        <v>12269</v>
      </c>
      <c r="X18" s="198">
        <f t="shared" si="10"/>
        <v>8.8405804301064483E-2</v>
      </c>
      <c r="Y18" s="199">
        <f t="shared" si="11"/>
        <v>17796</v>
      </c>
      <c r="Z18" s="198">
        <v>7.3583200251022163E-2</v>
      </c>
      <c r="AA18" s="199">
        <v>15712</v>
      </c>
    </row>
    <row r="19" spans="2:27">
      <c r="B19" s="169" t="s">
        <v>98</v>
      </c>
      <c r="D19" s="42">
        <v>49654</v>
      </c>
      <c r="E19" s="112">
        <v>49281</v>
      </c>
      <c r="F19" s="112">
        <v>50941</v>
      </c>
      <c r="G19" s="112">
        <v>53876</v>
      </c>
      <c r="H19" s="112">
        <v>56464</v>
      </c>
      <c r="I19" s="112">
        <v>56727</v>
      </c>
      <c r="J19" s="112">
        <v>58757</v>
      </c>
      <c r="K19" s="112">
        <v>58675</v>
      </c>
      <c r="L19" s="197"/>
      <c r="M19" s="8"/>
      <c r="N19" s="198">
        <f t="shared" si="0"/>
        <v>-7.5119829218189826E-3</v>
      </c>
      <c r="O19" s="199">
        <f t="shared" si="1"/>
        <v>-373</v>
      </c>
      <c r="P19" s="198">
        <f t="shared" si="2"/>
        <v>3.3684381404598174E-2</v>
      </c>
      <c r="Q19" s="199">
        <f t="shared" si="3"/>
        <v>1660</v>
      </c>
      <c r="R19" s="198">
        <f t="shared" si="4"/>
        <v>5.761567303350934E-2</v>
      </c>
      <c r="S19" s="199">
        <f t="shared" si="5"/>
        <v>2935</v>
      </c>
      <c r="T19" s="198">
        <f t="shared" si="6"/>
        <v>4.8036231346053837E-2</v>
      </c>
      <c r="U19" s="199">
        <f t="shared" si="7"/>
        <v>2588</v>
      </c>
      <c r="V19" s="198">
        <f t="shared" si="8"/>
        <v>4.6578350807593427E-3</v>
      </c>
      <c r="W19" s="199">
        <f t="shared" si="9"/>
        <v>263</v>
      </c>
      <c r="X19" s="198">
        <f t="shared" si="10"/>
        <v>3.5785428455585633E-2</v>
      </c>
      <c r="Y19" s="199">
        <f t="shared" si="11"/>
        <v>2030</v>
      </c>
      <c r="Z19" s="198">
        <v>2.8646061604810539E-2</v>
      </c>
      <c r="AA19" s="199">
        <v>1634</v>
      </c>
    </row>
    <row r="20" spans="2:27">
      <c r="B20" s="169" t="s">
        <v>99</v>
      </c>
      <c r="D20" s="42">
        <v>80292</v>
      </c>
      <c r="E20" s="112">
        <v>77049</v>
      </c>
      <c r="F20" s="112">
        <v>77553</v>
      </c>
      <c r="G20" s="112">
        <v>79015</v>
      </c>
      <c r="H20" s="112">
        <v>83386</v>
      </c>
      <c r="I20" s="112">
        <v>85199</v>
      </c>
      <c r="J20" s="112">
        <v>100376</v>
      </c>
      <c r="K20" s="112">
        <v>104541</v>
      </c>
      <c r="L20" s="197"/>
      <c r="M20" s="8"/>
      <c r="N20" s="198">
        <f t="shared" si="0"/>
        <v>-4.0390076221790472E-2</v>
      </c>
      <c r="O20" s="199">
        <f t="shared" si="1"/>
        <v>-3243</v>
      </c>
      <c r="P20" s="198">
        <f t="shared" si="2"/>
        <v>6.5412919051512919E-3</v>
      </c>
      <c r="Q20" s="199">
        <f t="shared" si="3"/>
        <v>504</v>
      </c>
      <c r="R20" s="198">
        <f t="shared" si="4"/>
        <v>1.8851624050649329E-2</v>
      </c>
      <c r="S20" s="199">
        <f t="shared" si="5"/>
        <v>1462</v>
      </c>
      <c r="T20" s="198">
        <f t="shared" si="6"/>
        <v>5.5318610390432177E-2</v>
      </c>
      <c r="U20" s="199">
        <f t="shared" si="7"/>
        <v>4371</v>
      </c>
      <c r="V20" s="198">
        <f t="shared" si="8"/>
        <v>2.1742258892379906E-2</v>
      </c>
      <c r="W20" s="199">
        <f t="shared" si="9"/>
        <v>1813</v>
      </c>
      <c r="X20" s="198">
        <f t="shared" si="10"/>
        <v>0.17813589361377491</v>
      </c>
      <c r="Y20" s="199">
        <f t="shared" si="11"/>
        <v>15177</v>
      </c>
      <c r="Z20" s="198">
        <v>0.1062305559670695</v>
      </c>
      <c r="AA20" s="199">
        <v>10039</v>
      </c>
    </row>
    <row r="21" spans="2:27">
      <c r="B21" s="169" t="s">
        <v>100</v>
      </c>
      <c r="D21" s="42">
        <v>227239</v>
      </c>
      <c r="E21" s="112">
        <v>216497</v>
      </c>
      <c r="F21" s="112">
        <v>215854</v>
      </c>
      <c r="G21" s="112">
        <v>224758</v>
      </c>
      <c r="H21" s="112">
        <v>237020</v>
      </c>
      <c r="I21" s="112">
        <v>256322</v>
      </c>
      <c r="J21" s="112">
        <v>277650</v>
      </c>
      <c r="K21" s="112">
        <v>294479</v>
      </c>
      <c r="L21" s="197"/>
      <c r="M21" s="8"/>
      <c r="N21" s="198">
        <f t="shared" si="0"/>
        <v>-4.7271815137366335E-2</v>
      </c>
      <c r="O21" s="199">
        <f t="shared" si="1"/>
        <v>-10742</v>
      </c>
      <c r="P21" s="198">
        <f t="shared" si="2"/>
        <v>-2.9700180602963977E-3</v>
      </c>
      <c r="Q21" s="199">
        <f t="shared" si="3"/>
        <v>-643</v>
      </c>
      <c r="R21" s="198">
        <f t="shared" si="4"/>
        <v>4.1250104237123164E-2</v>
      </c>
      <c r="S21" s="199">
        <f t="shared" si="5"/>
        <v>8904</v>
      </c>
      <c r="T21" s="198">
        <f t="shared" si="6"/>
        <v>5.4556456277418341E-2</v>
      </c>
      <c r="U21" s="199">
        <f t="shared" si="7"/>
        <v>12262</v>
      </c>
      <c r="V21" s="198">
        <f t="shared" si="8"/>
        <v>8.1436165724411369E-2</v>
      </c>
      <c r="W21" s="199">
        <f t="shared" si="9"/>
        <v>19302</v>
      </c>
      <c r="X21" s="198">
        <f t="shared" si="10"/>
        <v>8.3207840138575628E-2</v>
      </c>
      <c r="Y21" s="199">
        <f t="shared" si="11"/>
        <v>21328</v>
      </c>
      <c r="Z21" s="198">
        <v>8.3053509233275813E-2</v>
      </c>
      <c r="AA21" s="199">
        <v>22582</v>
      </c>
    </row>
    <row r="22" spans="2:27">
      <c r="B22" s="169" t="s">
        <v>101</v>
      </c>
      <c r="D22" s="42">
        <v>46430</v>
      </c>
      <c r="E22" s="112">
        <v>45294</v>
      </c>
      <c r="F22" s="112">
        <v>47556</v>
      </c>
      <c r="G22" s="112">
        <v>50117</v>
      </c>
      <c r="H22" s="112">
        <v>54056</v>
      </c>
      <c r="I22" s="112">
        <v>59427</v>
      </c>
      <c r="J22" s="112">
        <v>67138</v>
      </c>
      <c r="K22" s="112">
        <v>70872</v>
      </c>
      <c r="L22" s="197"/>
      <c r="M22" s="8"/>
      <c r="N22" s="198">
        <f t="shared" si="0"/>
        <v>-2.446693947878531E-2</v>
      </c>
      <c r="O22" s="199">
        <f t="shared" si="1"/>
        <v>-1136</v>
      </c>
      <c r="P22" s="198">
        <f t="shared" si="2"/>
        <v>4.994038945555701E-2</v>
      </c>
      <c r="Q22" s="199">
        <f t="shared" si="3"/>
        <v>2262</v>
      </c>
      <c r="R22" s="198">
        <f t="shared" si="4"/>
        <v>5.3852300445790258E-2</v>
      </c>
      <c r="S22" s="199">
        <f t="shared" si="5"/>
        <v>2561</v>
      </c>
      <c r="T22" s="198">
        <f t="shared" si="6"/>
        <v>7.8596085160723916E-2</v>
      </c>
      <c r="U22" s="199">
        <f t="shared" si="7"/>
        <v>3939</v>
      </c>
      <c r="V22" s="198">
        <f t="shared" si="8"/>
        <v>9.9359923042770415E-2</v>
      </c>
      <c r="W22" s="199">
        <f t="shared" si="9"/>
        <v>5371</v>
      </c>
      <c r="X22" s="198">
        <f t="shared" si="10"/>
        <v>0.12975583488986486</v>
      </c>
      <c r="Y22" s="199">
        <f t="shared" si="11"/>
        <v>7711</v>
      </c>
      <c r="Z22" s="198">
        <v>0.13680766084404031</v>
      </c>
      <c r="AA22" s="199">
        <v>8529</v>
      </c>
    </row>
    <row r="23" spans="2:27">
      <c r="B23" s="169" t="s">
        <v>102</v>
      </c>
      <c r="D23" s="42">
        <v>18635</v>
      </c>
      <c r="E23" s="112">
        <v>19594</v>
      </c>
      <c r="F23" s="112">
        <v>20339</v>
      </c>
      <c r="G23" s="112">
        <v>21233</v>
      </c>
      <c r="H23" s="112">
        <v>22030</v>
      </c>
      <c r="I23" s="112">
        <v>21443</v>
      </c>
      <c r="J23" s="112">
        <v>24116</v>
      </c>
      <c r="K23" s="112">
        <v>23928</v>
      </c>
      <c r="L23" s="197"/>
      <c r="M23" s="8"/>
      <c r="N23" s="198">
        <f t="shared" si="0"/>
        <v>5.1462302119667402E-2</v>
      </c>
      <c r="O23" s="199">
        <f t="shared" si="1"/>
        <v>959</v>
      </c>
      <c r="P23" s="198">
        <f t="shared" si="2"/>
        <v>3.8021843421455648E-2</v>
      </c>
      <c r="Q23" s="199">
        <f t="shared" si="3"/>
        <v>745</v>
      </c>
      <c r="R23" s="198">
        <f t="shared" si="4"/>
        <v>4.3954963370863798E-2</v>
      </c>
      <c r="S23" s="199">
        <f t="shared" si="5"/>
        <v>894</v>
      </c>
      <c r="T23" s="198">
        <f t="shared" si="6"/>
        <v>3.7535911081806539E-2</v>
      </c>
      <c r="U23" s="199">
        <f t="shared" si="7"/>
        <v>797</v>
      </c>
      <c r="V23" s="198">
        <f t="shared" si="8"/>
        <v>-2.6645483431684047E-2</v>
      </c>
      <c r="W23" s="199">
        <f t="shared" si="9"/>
        <v>-587</v>
      </c>
      <c r="X23" s="198">
        <f t="shared" si="10"/>
        <v>0.12465606491628978</v>
      </c>
      <c r="Y23" s="199">
        <f t="shared" si="11"/>
        <v>2673</v>
      </c>
      <c r="Z23" s="198">
        <v>1.261108760050789E-2</v>
      </c>
      <c r="AA23" s="199">
        <v>298</v>
      </c>
    </row>
    <row r="24" spans="2:27">
      <c r="B24" s="169" t="s">
        <v>103</v>
      </c>
      <c r="D24" s="42">
        <v>105837</v>
      </c>
      <c r="E24" s="112">
        <v>105419</v>
      </c>
      <c r="F24" s="112">
        <v>106624</v>
      </c>
      <c r="G24" s="112">
        <v>108415</v>
      </c>
      <c r="H24" s="112">
        <v>113823</v>
      </c>
      <c r="I24" s="112">
        <v>117423</v>
      </c>
      <c r="J24" s="112">
        <v>121567</v>
      </c>
      <c r="K24" s="112">
        <v>122005</v>
      </c>
      <c r="L24" s="197"/>
      <c r="M24" s="8"/>
      <c r="N24" s="198">
        <f t="shared" si="0"/>
        <v>-3.9494694671995401E-3</v>
      </c>
      <c r="O24" s="199">
        <f t="shared" si="1"/>
        <v>-418</v>
      </c>
      <c r="P24" s="198">
        <f t="shared" si="2"/>
        <v>1.1430577030705935E-2</v>
      </c>
      <c r="Q24" s="199">
        <f t="shared" si="3"/>
        <v>1205</v>
      </c>
      <c r="R24" s="198">
        <f t="shared" si="4"/>
        <v>1.6797343937575038E-2</v>
      </c>
      <c r="S24" s="199">
        <f t="shared" si="5"/>
        <v>1791</v>
      </c>
      <c r="T24" s="198">
        <f t="shared" si="6"/>
        <v>4.9882396347368907E-2</v>
      </c>
      <c r="U24" s="199">
        <f t="shared" si="7"/>
        <v>5408</v>
      </c>
      <c r="V24" s="198">
        <f t="shared" si="8"/>
        <v>3.1628054083972401E-2</v>
      </c>
      <c r="W24" s="199">
        <f t="shared" si="9"/>
        <v>3600</v>
      </c>
      <c r="X24" s="198">
        <f t="shared" si="10"/>
        <v>3.5291212113470083E-2</v>
      </c>
      <c r="Y24" s="199">
        <f t="shared" si="11"/>
        <v>4144</v>
      </c>
      <c r="Z24" s="198">
        <v>1.683543776305374E-2</v>
      </c>
      <c r="AA24" s="199">
        <v>2020</v>
      </c>
    </row>
    <row r="25" spans="2:27">
      <c r="B25" s="169" t="s">
        <v>104</v>
      </c>
      <c r="D25" s="42">
        <v>15370</v>
      </c>
      <c r="E25" s="112">
        <v>14678</v>
      </c>
      <c r="F25" s="112">
        <v>15446</v>
      </c>
      <c r="G25" s="112">
        <v>14352</v>
      </c>
      <c r="H25" s="112">
        <v>14615</v>
      </c>
      <c r="I25" s="112">
        <v>14692</v>
      </c>
      <c r="J25" s="112">
        <v>14968</v>
      </c>
      <c r="K25" s="112">
        <v>15368</v>
      </c>
      <c r="L25" s="197"/>
      <c r="M25" s="8"/>
      <c r="N25" s="198">
        <f t="shared" si="0"/>
        <v>-4.5022771633051351E-2</v>
      </c>
      <c r="O25" s="199">
        <f t="shared" si="1"/>
        <v>-692</v>
      </c>
      <c r="P25" s="198">
        <f t="shared" si="2"/>
        <v>5.2323204796293821E-2</v>
      </c>
      <c r="Q25" s="199">
        <f t="shared" si="3"/>
        <v>768</v>
      </c>
      <c r="R25" s="198">
        <f t="shared" si="4"/>
        <v>-7.0827398679269682E-2</v>
      </c>
      <c r="S25" s="199">
        <f t="shared" si="5"/>
        <v>-1094</v>
      </c>
      <c r="T25" s="198">
        <f t="shared" si="6"/>
        <v>1.8324972129319939E-2</v>
      </c>
      <c r="U25" s="199">
        <f t="shared" si="7"/>
        <v>263</v>
      </c>
      <c r="V25" s="198">
        <f t="shared" si="8"/>
        <v>5.2685596989394679E-3</v>
      </c>
      <c r="W25" s="199">
        <f t="shared" si="9"/>
        <v>77</v>
      </c>
      <c r="X25" s="198">
        <f t="shared" si="10"/>
        <v>1.8785733732643584E-2</v>
      </c>
      <c r="Y25" s="199">
        <f t="shared" si="11"/>
        <v>276</v>
      </c>
      <c r="Z25" s="198">
        <v>4.4802501869603661E-2</v>
      </c>
      <c r="AA25" s="199">
        <v>659</v>
      </c>
    </row>
    <row r="26" spans="2:27">
      <c r="B26" s="169" t="s">
        <v>105</v>
      </c>
      <c r="D26" s="42">
        <v>1864</v>
      </c>
      <c r="E26" s="112">
        <v>1873</v>
      </c>
      <c r="F26" s="112">
        <v>1963</v>
      </c>
      <c r="G26" s="112">
        <v>2135</v>
      </c>
      <c r="H26" s="112">
        <v>2223</v>
      </c>
      <c r="I26" s="112">
        <v>2396</v>
      </c>
      <c r="J26" s="112">
        <v>2534</v>
      </c>
      <c r="K26" s="112">
        <v>2488</v>
      </c>
      <c r="L26" s="197"/>
      <c r="M26" s="8"/>
      <c r="N26" s="198">
        <f t="shared" si="0"/>
        <v>4.828326180257525E-3</v>
      </c>
      <c r="O26" s="199">
        <f t="shared" si="1"/>
        <v>9</v>
      </c>
      <c r="P26" s="198">
        <f t="shared" si="2"/>
        <v>4.8051254671649835E-2</v>
      </c>
      <c r="Q26" s="199">
        <f t="shared" si="3"/>
        <v>90</v>
      </c>
      <c r="R26" s="198">
        <f t="shared" si="4"/>
        <v>8.7620988283239942E-2</v>
      </c>
      <c r="S26" s="199">
        <f t="shared" si="5"/>
        <v>172</v>
      </c>
      <c r="T26" s="198">
        <f t="shared" si="6"/>
        <v>4.1217798594847865E-2</v>
      </c>
      <c r="U26" s="199">
        <f t="shared" si="7"/>
        <v>88</v>
      </c>
      <c r="V26" s="198">
        <f t="shared" si="8"/>
        <v>7.7822762033288306E-2</v>
      </c>
      <c r="W26" s="199">
        <f t="shared" si="9"/>
        <v>173</v>
      </c>
      <c r="X26" s="198">
        <f t="shared" si="10"/>
        <v>5.7595993322203665E-2</v>
      </c>
      <c r="Y26" s="199">
        <f t="shared" si="11"/>
        <v>138</v>
      </c>
      <c r="Z26" s="198">
        <v>3.225806451612856E-3</v>
      </c>
      <c r="AA26" s="199">
        <v>8</v>
      </c>
    </row>
    <row r="27" spans="2:27">
      <c r="B27" s="169" t="s">
        <v>106</v>
      </c>
      <c r="D27" s="42">
        <v>2471</v>
      </c>
      <c r="E27" s="112">
        <v>2432</v>
      </c>
      <c r="F27" s="112">
        <v>2484</v>
      </c>
      <c r="G27" s="112">
        <v>2573</v>
      </c>
      <c r="H27" s="112">
        <v>2821</v>
      </c>
      <c r="I27" s="112">
        <v>3008</v>
      </c>
      <c r="J27" s="112">
        <v>3241</v>
      </c>
      <c r="K27" s="112">
        <v>3342</v>
      </c>
      <c r="L27" s="197"/>
      <c r="M27" s="8"/>
      <c r="N27" s="198">
        <f t="shared" si="0"/>
        <v>-1.5783083771752304E-2</v>
      </c>
      <c r="O27" s="199">
        <f t="shared" si="1"/>
        <v>-39</v>
      </c>
      <c r="P27" s="198">
        <f t="shared" si="2"/>
        <v>2.1381578947368363E-2</v>
      </c>
      <c r="Q27" s="199">
        <f t="shared" si="3"/>
        <v>52</v>
      </c>
      <c r="R27" s="198">
        <f t="shared" si="4"/>
        <v>3.582930756843794E-2</v>
      </c>
      <c r="S27" s="199">
        <f t="shared" si="5"/>
        <v>89</v>
      </c>
      <c r="T27" s="198">
        <f t="shared" si="6"/>
        <v>9.6385542168674787E-2</v>
      </c>
      <c r="U27" s="199">
        <f t="shared" si="7"/>
        <v>248</v>
      </c>
      <c r="V27" s="198">
        <f t="shared" si="8"/>
        <v>6.6288550159517845E-2</v>
      </c>
      <c r="W27" s="199">
        <f t="shared" si="9"/>
        <v>187</v>
      </c>
      <c r="X27" s="198">
        <f t="shared" si="10"/>
        <v>7.7460106382978733E-2</v>
      </c>
      <c r="Y27" s="199">
        <f t="shared" si="11"/>
        <v>233</v>
      </c>
      <c r="Z27" s="198">
        <v>5.7594936708860837E-2</v>
      </c>
      <c r="AA27" s="199">
        <v>182</v>
      </c>
    </row>
    <row r="28" spans="2:27">
      <c r="B28" s="31" t="s">
        <v>49</v>
      </c>
      <c r="D28" s="63">
        <v>1735551</v>
      </c>
      <c r="E28" s="63">
        <v>1709394</v>
      </c>
      <c r="F28" s="63">
        <v>1768008</v>
      </c>
      <c r="G28" s="63">
        <v>1850208</v>
      </c>
      <c r="H28" s="63">
        <v>1944185</v>
      </c>
      <c r="I28" s="63">
        <v>2037769</v>
      </c>
      <c r="J28" s="63">
        <v>2217055</v>
      </c>
      <c r="K28" s="63">
        <v>2315288</v>
      </c>
      <c r="L28" s="64"/>
      <c r="M28" s="11"/>
      <c r="N28" s="200">
        <f t="shared" si="0"/>
        <v>-1.507129436127197E-2</v>
      </c>
      <c r="O28" s="62">
        <f t="shared" si="1"/>
        <v>-26157</v>
      </c>
      <c r="P28" s="200">
        <f t="shared" si="2"/>
        <v>3.4289344644944375E-2</v>
      </c>
      <c r="Q28" s="62">
        <f t="shared" si="3"/>
        <v>58614</v>
      </c>
      <c r="R28" s="200">
        <f t="shared" si="4"/>
        <v>4.6493002294107244E-2</v>
      </c>
      <c r="S28" s="62">
        <f t="shared" si="5"/>
        <v>82200</v>
      </c>
      <c r="T28" s="200">
        <f t="shared" si="6"/>
        <v>5.0792667635206401E-2</v>
      </c>
      <c r="U28" s="62">
        <f t="shared" si="7"/>
        <v>93977</v>
      </c>
      <c r="V28" s="200">
        <f t="shared" si="8"/>
        <v>4.8135336914953974E-2</v>
      </c>
      <c r="W28" s="62">
        <f t="shared" si="9"/>
        <v>93584</v>
      </c>
      <c r="X28" s="200">
        <f t="shared" si="10"/>
        <v>8.798151311556901E-2</v>
      </c>
      <c r="Y28" s="62">
        <f t="shared" si="11"/>
        <v>179286</v>
      </c>
      <c r="Z28" s="200">
        <v>8.8647686899672617E-2</v>
      </c>
      <c r="AA28" s="62">
        <v>188532</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09E39B03-4591-40AE-B7D4-D341AEAC91D2}">
          <x14:colorSeries rgb="FF376092"/>
          <x14:colorNegative rgb="FFD00000"/>
          <x14:colorAxis rgb="FF000000"/>
          <x14:colorMarkers rgb="FFD00000"/>
          <x14:colorFirst rgb="FFD00000"/>
          <x14:colorLast rgb="FFD00000"/>
          <x14:colorHigh rgb="FFD00000"/>
          <x14:colorLow rgb="FFD00000"/>
          <x14:sparklines>
            <x14:sparkline>
              <xm:f>EVO_resol!$D$9:$K$9</xm:f>
              <xm:sqref>L9</xm:sqref>
            </x14:sparkline>
            <x14:sparkline>
              <xm:f>EVO_resol!$D$10:$K$10</xm:f>
              <xm:sqref>L10</xm:sqref>
            </x14:sparkline>
            <x14:sparkline>
              <xm:f>EVO_resol!$D$11:$K$11</xm:f>
              <xm:sqref>L11</xm:sqref>
            </x14:sparkline>
            <x14:sparkline>
              <xm:f>EVO_resol!$D$12:$K$12</xm:f>
              <xm:sqref>L12</xm:sqref>
            </x14:sparkline>
            <x14:sparkline>
              <xm:f>EVO_resol!$D$13:$K$13</xm:f>
              <xm:sqref>L13</xm:sqref>
            </x14:sparkline>
            <x14:sparkline>
              <xm:f>EVO_resol!$D$14:$K$14</xm:f>
              <xm:sqref>L14</xm:sqref>
            </x14:sparkline>
            <x14:sparkline>
              <xm:f>EVO_resol!$D$15:$K$15</xm:f>
              <xm:sqref>L15</xm:sqref>
            </x14:sparkline>
            <x14:sparkline>
              <xm:f>EVO_resol!$D$16:$K$16</xm:f>
              <xm:sqref>L16</xm:sqref>
            </x14:sparkline>
            <x14:sparkline>
              <xm:f>EVO_resol!$D$17:$K$17</xm:f>
              <xm:sqref>L17</xm:sqref>
            </x14:sparkline>
            <x14:sparkline>
              <xm:f>EVO_resol!$D$18:$K$18</xm:f>
              <xm:sqref>L18</xm:sqref>
            </x14:sparkline>
            <x14:sparkline>
              <xm:f>EVO_resol!$D$19:$K$19</xm:f>
              <xm:sqref>L19</xm:sqref>
            </x14:sparkline>
            <x14:sparkline>
              <xm:f>EVO_resol!$D$20:$K$20</xm:f>
              <xm:sqref>L20</xm:sqref>
            </x14:sparkline>
            <x14:sparkline>
              <xm:f>EVO_resol!$D$21:$K$21</xm:f>
              <xm:sqref>L21</xm:sqref>
            </x14:sparkline>
            <x14:sparkline>
              <xm:f>EVO_resol!$D$22:$K$22</xm:f>
              <xm:sqref>L22</xm:sqref>
            </x14:sparkline>
            <x14:sparkline>
              <xm:f>EVO_resol!$D$23:$K$23</xm:f>
              <xm:sqref>L23</xm:sqref>
            </x14:sparkline>
            <x14:sparkline>
              <xm:f>EVO_resol!$D$24:$K$24</xm:f>
              <xm:sqref>L24</xm:sqref>
            </x14:sparkline>
            <x14:sparkline>
              <xm:f>EVO_resol!$D$25:$K$25</xm:f>
              <xm:sqref>L25</xm:sqref>
            </x14:sparkline>
            <x14:sparkline>
              <xm:f>EVO_resol!$D$26:$K$26</xm:f>
              <xm:sqref>L26</xm:sqref>
            </x14:sparkline>
            <x14:sparkline>
              <xm:f>EVO_resol!$D$27:$K$27</xm:f>
              <xm:sqref>L27</xm:sqref>
            </x14:sparkline>
            <x14:sparkline>
              <xm:f>EVO_resol!$D$28:$K$28</xm:f>
              <xm:sqref>L28</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T31"/>
  <sheetViews>
    <sheetView showGridLines="0" workbookViewId="0"/>
  </sheetViews>
  <sheetFormatPr baseColWidth="10" defaultColWidth="8.7265625" defaultRowHeight="14.5"/>
  <cols>
    <col min="1" max="1" width="0.7265625" customWidth="1"/>
    <col min="2" max="2" width="32.453125" customWidth="1"/>
    <col min="3" max="3" width="0.36328125" customWidth="1"/>
    <col min="4" max="5" width="12" customWidth="1"/>
    <col min="6" max="6" width="0.36328125" customWidth="1"/>
    <col min="7" max="10" width="12" customWidth="1"/>
    <col min="11" max="11" width="0.36328125" customWidth="1"/>
    <col min="12" max="15" width="12" customWidth="1"/>
    <col min="16" max="16" width="0.36328125" customWidth="1"/>
    <col min="17" max="20" width="12" customWidth="1"/>
  </cols>
  <sheetData>
    <row r="1" spans="1:20" ht="12" customHeight="1"/>
    <row r="2" spans="1:20" ht="52.5" customHeight="1"/>
    <row r="3" spans="1:20" ht="4.5" customHeight="1"/>
    <row r="4" spans="1:20" ht="17" customHeight="1">
      <c r="A4" s="201" t="s">
        <v>261</v>
      </c>
      <c r="B4" s="202"/>
      <c r="C4" s="202"/>
      <c r="D4" s="202"/>
      <c r="E4" s="202"/>
      <c r="F4" s="202"/>
      <c r="G4" s="202"/>
      <c r="H4" s="202"/>
      <c r="I4" s="202"/>
      <c r="J4" s="202"/>
      <c r="K4" s="202"/>
      <c r="L4" s="202"/>
      <c r="M4" s="202"/>
      <c r="N4" s="202"/>
      <c r="O4" s="202"/>
      <c r="P4" s="202"/>
      <c r="Q4" s="202"/>
      <c r="R4" s="202"/>
      <c r="S4" s="202"/>
      <c r="T4" s="202"/>
    </row>
    <row r="5" spans="1:20" ht="17" customHeight="1">
      <c r="B5" s="203" t="s">
        <v>113</v>
      </c>
      <c r="C5" s="202"/>
      <c r="D5" s="202"/>
      <c r="E5" s="202"/>
      <c r="F5" s="202"/>
      <c r="G5" s="202"/>
      <c r="H5" s="202"/>
      <c r="I5" s="202"/>
      <c r="J5" s="202"/>
      <c r="K5" s="202"/>
      <c r="L5" s="202"/>
      <c r="M5" s="202"/>
      <c r="N5" s="202"/>
      <c r="O5" s="202"/>
      <c r="P5" s="202"/>
      <c r="Q5" s="202"/>
      <c r="R5" s="202"/>
      <c r="S5" s="202"/>
      <c r="T5" s="202"/>
    </row>
    <row r="6" spans="1:20" ht="6" customHeight="1"/>
    <row r="7" spans="1:20" ht="17" customHeight="1">
      <c r="B7" s="222" t="s">
        <v>114</v>
      </c>
      <c r="D7" s="228" t="s">
        <v>84</v>
      </c>
      <c r="E7" s="261"/>
      <c r="G7" s="260" t="s">
        <v>66</v>
      </c>
      <c r="H7" s="265"/>
      <c r="I7" s="265"/>
      <c r="J7" s="229"/>
      <c r="L7" s="260" t="s">
        <v>65</v>
      </c>
      <c r="M7" s="265"/>
      <c r="N7" s="265"/>
      <c r="O7" s="229"/>
      <c r="Q7" s="260" t="s">
        <v>64</v>
      </c>
      <c r="R7" s="265"/>
      <c r="S7" s="265"/>
      <c r="T7" s="229"/>
    </row>
    <row r="8" spans="1:20" ht="40" customHeight="1">
      <c r="B8" s="223"/>
      <c r="D8" s="262"/>
      <c r="E8" s="209"/>
      <c r="G8" s="259" t="s">
        <v>69</v>
      </c>
      <c r="H8" s="211"/>
      <c r="I8" s="257" t="s">
        <v>247</v>
      </c>
      <c r="J8" s="211"/>
      <c r="L8" s="259" t="s">
        <v>69</v>
      </c>
      <c r="M8" s="211"/>
      <c r="N8" s="257" t="s">
        <v>247</v>
      </c>
      <c r="O8" s="211"/>
      <c r="Q8" s="259" t="s">
        <v>69</v>
      </c>
      <c r="R8" s="211"/>
      <c r="S8" s="257" t="s">
        <v>247</v>
      </c>
      <c r="T8" s="211"/>
    </row>
    <row r="9" spans="1:20" ht="32" customHeight="1">
      <c r="B9" s="224"/>
      <c r="D9" s="39" t="s">
        <v>119</v>
      </c>
      <c r="E9" s="15" t="s">
        <v>128</v>
      </c>
      <c r="G9" s="39" t="s">
        <v>119</v>
      </c>
      <c r="H9" s="14" t="s">
        <v>244</v>
      </c>
      <c r="I9" s="14" t="s">
        <v>119</v>
      </c>
      <c r="J9" s="23" t="s">
        <v>248</v>
      </c>
      <c r="L9" s="39" t="s">
        <v>119</v>
      </c>
      <c r="M9" s="14" t="s">
        <v>244</v>
      </c>
      <c r="N9" s="14" t="s">
        <v>119</v>
      </c>
      <c r="O9" s="23" t="s">
        <v>248</v>
      </c>
      <c r="Q9" s="39" t="s">
        <v>119</v>
      </c>
      <c r="R9" s="14" t="s">
        <v>244</v>
      </c>
      <c r="S9" s="14" t="s">
        <v>119</v>
      </c>
      <c r="T9" s="23" t="s">
        <v>248</v>
      </c>
    </row>
    <row r="10" spans="1:20" ht="8" customHeight="1"/>
    <row r="11" spans="1:20">
      <c r="B11" s="149" t="s">
        <v>88</v>
      </c>
      <c r="D11" s="150">
        <v>12</v>
      </c>
      <c r="E11" s="165">
        <v>8.8280732730081662E-2</v>
      </c>
      <c r="G11" s="150">
        <v>9</v>
      </c>
      <c r="H11" s="165">
        <v>75</v>
      </c>
      <c r="I11" s="150">
        <v>8</v>
      </c>
      <c r="J11" s="165">
        <v>88.888888888888886</v>
      </c>
      <c r="L11" s="150">
        <v>3</v>
      </c>
      <c r="M11" s="165">
        <v>25</v>
      </c>
      <c r="N11" s="150">
        <v>3</v>
      </c>
      <c r="O11" s="165">
        <v>100</v>
      </c>
      <c r="Q11" s="150">
        <v>0</v>
      </c>
      <c r="R11" s="165">
        <v>0</v>
      </c>
      <c r="S11" s="150">
        <v>0</v>
      </c>
      <c r="T11" s="165">
        <v>0</v>
      </c>
    </row>
    <row r="12" spans="1:20">
      <c r="B12" s="153" t="s">
        <v>89</v>
      </c>
      <c r="D12" s="154">
        <v>0</v>
      </c>
      <c r="E12" s="166">
        <v>0</v>
      </c>
      <c r="G12" s="154">
        <v>0</v>
      </c>
      <c r="H12" s="166">
        <v>0</v>
      </c>
      <c r="I12" s="154">
        <v>0</v>
      </c>
      <c r="J12" s="166">
        <v>0</v>
      </c>
      <c r="L12" s="154">
        <v>0</v>
      </c>
      <c r="M12" s="166">
        <v>0</v>
      </c>
      <c r="N12" s="154">
        <v>0</v>
      </c>
      <c r="O12" s="166">
        <v>0</v>
      </c>
      <c r="Q12" s="154">
        <v>0</v>
      </c>
      <c r="R12" s="166">
        <v>0</v>
      </c>
      <c r="S12" s="154">
        <v>0</v>
      </c>
      <c r="T12" s="166">
        <v>0</v>
      </c>
    </row>
    <row r="13" spans="1:20">
      <c r="B13" s="153" t="s">
        <v>90</v>
      </c>
      <c r="D13" s="154">
        <v>32</v>
      </c>
      <c r="E13" s="166">
        <v>0.23541528728021779</v>
      </c>
      <c r="G13" s="154">
        <v>13</v>
      </c>
      <c r="H13" s="166">
        <v>40.625</v>
      </c>
      <c r="I13" s="154">
        <v>10</v>
      </c>
      <c r="J13" s="166">
        <v>76.923076923076934</v>
      </c>
      <c r="L13" s="154">
        <v>8</v>
      </c>
      <c r="M13" s="166">
        <v>25</v>
      </c>
      <c r="N13" s="154">
        <v>6</v>
      </c>
      <c r="O13" s="166">
        <v>75</v>
      </c>
      <c r="Q13" s="154">
        <v>11</v>
      </c>
      <c r="R13" s="166">
        <v>34.375</v>
      </c>
      <c r="S13" s="154">
        <v>8</v>
      </c>
      <c r="T13" s="166">
        <v>72.727272727272734</v>
      </c>
    </row>
    <row r="14" spans="1:20">
      <c r="B14" s="153" t="s">
        <v>91</v>
      </c>
      <c r="D14" s="154">
        <v>0</v>
      </c>
      <c r="E14" s="166">
        <v>0</v>
      </c>
      <c r="G14" s="154">
        <v>0</v>
      </c>
      <c r="H14" s="166">
        <v>0</v>
      </c>
      <c r="I14" s="154">
        <v>0</v>
      </c>
      <c r="J14" s="166">
        <v>0</v>
      </c>
      <c r="L14" s="154">
        <v>0</v>
      </c>
      <c r="M14" s="166">
        <v>0</v>
      </c>
      <c r="N14" s="154">
        <v>0</v>
      </c>
      <c r="O14" s="166">
        <v>0</v>
      </c>
      <c r="Q14" s="154">
        <v>0</v>
      </c>
      <c r="R14" s="166">
        <v>0</v>
      </c>
      <c r="S14" s="154">
        <v>0</v>
      </c>
      <c r="T14" s="166">
        <v>0</v>
      </c>
    </row>
    <row r="15" spans="1:20">
      <c r="B15" s="153" t="s">
        <v>92</v>
      </c>
      <c r="D15" s="154">
        <v>623</v>
      </c>
      <c r="E15" s="166">
        <v>4.5832413742367386</v>
      </c>
      <c r="G15" s="154">
        <v>395</v>
      </c>
      <c r="H15" s="166">
        <v>63.402889245585868</v>
      </c>
      <c r="I15" s="154">
        <v>302</v>
      </c>
      <c r="J15" s="166">
        <v>76.455696202531641</v>
      </c>
      <c r="L15" s="154">
        <v>171</v>
      </c>
      <c r="M15" s="166">
        <v>27.447833065810599</v>
      </c>
      <c r="N15" s="154">
        <v>119</v>
      </c>
      <c r="O15" s="166">
        <v>69.590643274853804</v>
      </c>
      <c r="Q15" s="154">
        <v>57</v>
      </c>
      <c r="R15" s="166">
        <v>9.1492776886035312</v>
      </c>
      <c r="S15" s="154">
        <v>38</v>
      </c>
      <c r="T15" s="166">
        <v>66.666666666666657</v>
      </c>
    </row>
    <row r="16" spans="1:20">
      <c r="B16" s="153" t="s">
        <v>93</v>
      </c>
      <c r="D16" s="154">
        <v>0</v>
      </c>
      <c r="E16" s="166">
        <v>0</v>
      </c>
      <c r="G16" s="154">
        <v>0</v>
      </c>
      <c r="H16" s="166">
        <v>0</v>
      </c>
      <c r="I16" s="154">
        <v>0</v>
      </c>
      <c r="J16" s="166">
        <v>0</v>
      </c>
      <c r="L16" s="154">
        <v>0</v>
      </c>
      <c r="M16" s="166">
        <v>0</v>
      </c>
      <c r="N16" s="154">
        <v>0</v>
      </c>
      <c r="O16" s="166">
        <v>0</v>
      </c>
      <c r="Q16" s="154">
        <v>0</v>
      </c>
      <c r="R16" s="166">
        <v>0</v>
      </c>
      <c r="S16" s="154">
        <v>0</v>
      </c>
      <c r="T16" s="166">
        <v>0</v>
      </c>
    </row>
    <row r="17" spans="2:20">
      <c r="B17" s="153" t="s">
        <v>94</v>
      </c>
      <c r="D17" s="154">
        <v>3408</v>
      </c>
      <c r="E17" s="166">
        <v>25.07172809534319</v>
      </c>
      <c r="G17" s="154">
        <v>662</v>
      </c>
      <c r="H17" s="166">
        <v>19.42488262910798</v>
      </c>
      <c r="I17" s="154">
        <v>491</v>
      </c>
      <c r="J17" s="166">
        <v>74.169184290030216</v>
      </c>
      <c r="L17" s="154">
        <v>1091</v>
      </c>
      <c r="M17" s="166">
        <v>32.012910798122071</v>
      </c>
      <c r="N17" s="154">
        <v>733</v>
      </c>
      <c r="O17" s="166">
        <v>67.186067827681029</v>
      </c>
      <c r="Q17" s="154">
        <v>1655</v>
      </c>
      <c r="R17" s="166">
        <v>48.562206572769952</v>
      </c>
      <c r="S17" s="154">
        <v>1071</v>
      </c>
      <c r="T17" s="166">
        <v>64.712990936555897</v>
      </c>
    </row>
    <row r="18" spans="2:20">
      <c r="B18" s="153" t="s">
        <v>95</v>
      </c>
      <c r="D18" s="154">
        <v>19</v>
      </c>
      <c r="E18" s="166">
        <v>0.13977782682262929</v>
      </c>
      <c r="G18" s="154">
        <v>13</v>
      </c>
      <c r="H18" s="166">
        <v>68.421052631578945</v>
      </c>
      <c r="I18" s="154">
        <v>11</v>
      </c>
      <c r="J18" s="166">
        <v>84.615384615384613</v>
      </c>
      <c r="L18" s="154">
        <v>5</v>
      </c>
      <c r="M18" s="166">
        <v>26.315789473684209</v>
      </c>
      <c r="N18" s="154">
        <v>4</v>
      </c>
      <c r="O18" s="166">
        <v>80</v>
      </c>
      <c r="Q18" s="154">
        <v>1</v>
      </c>
      <c r="R18" s="166">
        <v>5.2631578947368416</v>
      </c>
      <c r="S18" s="154">
        <v>1</v>
      </c>
      <c r="T18" s="166">
        <v>100</v>
      </c>
    </row>
    <row r="19" spans="2:20">
      <c r="B19" s="153" t="s">
        <v>96</v>
      </c>
      <c r="D19" s="154">
        <v>86</v>
      </c>
      <c r="E19" s="166">
        <v>0.63267858456558523</v>
      </c>
      <c r="G19" s="154">
        <v>62</v>
      </c>
      <c r="H19" s="166">
        <v>72.093023255813947</v>
      </c>
      <c r="I19" s="154">
        <v>51</v>
      </c>
      <c r="J19" s="166">
        <v>82.258064516129039</v>
      </c>
      <c r="L19" s="154">
        <v>17</v>
      </c>
      <c r="M19" s="166">
        <v>19.767441860465119</v>
      </c>
      <c r="N19" s="154">
        <v>16</v>
      </c>
      <c r="O19" s="166">
        <v>94.117647058823522</v>
      </c>
      <c r="Q19" s="154">
        <v>7</v>
      </c>
      <c r="R19" s="166">
        <v>8.1395348837209305</v>
      </c>
      <c r="S19" s="154">
        <v>7</v>
      </c>
      <c r="T19" s="166">
        <v>100</v>
      </c>
    </row>
    <row r="20" spans="2:20">
      <c r="B20" s="153" t="s">
        <v>97</v>
      </c>
      <c r="D20" s="154">
        <v>1300</v>
      </c>
      <c r="E20" s="166">
        <v>9.5637460457588457</v>
      </c>
      <c r="G20" s="154">
        <v>428</v>
      </c>
      <c r="H20" s="166">
        <v>32.92307692307692</v>
      </c>
      <c r="I20" s="154">
        <v>271</v>
      </c>
      <c r="J20" s="166">
        <v>63.317757009345797</v>
      </c>
      <c r="L20" s="154">
        <v>647</v>
      </c>
      <c r="M20" s="166">
        <v>49.769230769230766</v>
      </c>
      <c r="N20" s="154">
        <v>493</v>
      </c>
      <c r="O20" s="166">
        <v>76.197836166924276</v>
      </c>
      <c r="Q20" s="154">
        <v>225</v>
      </c>
      <c r="R20" s="166">
        <v>17.30769230769231</v>
      </c>
      <c r="S20" s="154">
        <v>178</v>
      </c>
      <c r="T20" s="166">
        <v>79.111111111111114</v>
      </c>
    </row>
    <row r="21" spans="2:20">
      <c r="B21" s="153" t="s">
        <v>98</v>
      </c>
      <c r="D21" s="154">
        <v>0</v>
      </c>
      <c r="E21" s="166">
        <v>0</v>
      </c>
      <c r="G21" s="154">
        <v>0</v>
      </c>
      <c r="H21" s="166">
        <v>0</v>
      </c>
      <c r="I21" s="154">
        <v>0</v>
      </c>
      <c r="J21" s="166">
        <v>0</v>
      </c>
      <c r="L21" s="154">
        <v>0</v>
      </c>
      <c r="M21" s="166">
        <v>0</v>
      </c>
      <c r="N21" s="154">
        <v>0</v>
      </c>
      <c r="O21" s="166">
        <v>0</v>
      </c>
      <c r="Q21" s="154">
        <v>0</v>
      </c>
      <c r="R21" s="166">
        <v>0</v>
      </c>
      <c r="S21" s="154">
        <v>0</v>
      </c>
      <c r="T21" s="166">
        <v>0</v>
      </c>
    </row>
    <row r="22" spans="2:20">
      <c r="B22" s="153" t="s">
        <v>99</v>
      </c>
      <c r="D22" s="154">
        <v>147</v>
      </c>
      <c r="E22" s="166">
        <v>1.0814389759434999</v>
      </c>
      <c r="G22" s="154">
        <v>90</v>
      </c>
      <c r="H22" s="166">
        <v>61.224489795918373</v>
      </c>
      <c r="I22" s="154">
        <v>70</v>
      </c>
      <c r="J22" s="166">
        <v>77.777777777777786</v>
      </c>
      <c r="L22" s="154">
        <v>56</v>
      </c>
      <c r="M22" s="166">
        <v>38.095238095238088</v>
      </c>
      <c r="N22" s="154">
        <v>47</v>
      </c>
      <c r="O22" s="166">
        <v>83.928571428571431</v>
      </c>
      <c r="Q22" s="154">
        <v>1</v>
      </c>
      <c r="R22" s="166">
        <v>0.68027210884353739</v>
      </c>
      <c r="S22" s="154">
        <v>1</v>
      </c>
      <c r="T22" s="166">
        <v>100</v>
      </c>
    </row>
    <row r="23" spans="2:20">
      <c r="B23" s="153" t="s">
        <v>100</v>
      </c>
      <c r="D23" s="154">
        <v>97</v>
      </c>
      <c r="E23" s="166">
        <v>0.71360258956816003</v>
      </c>
      <c r="G23" s="154">
        <v>68</v>
      </c>
      <c r="H23" s="166">
        <v>70.103092783505147</v>
      </c>
      <c r="I23" s="154">
        <v>58</v>
      </c>
      <c r="J23" s="166">
        <v>85.294117647058826</v>
      </c>
      <c r="L23" s="154">
        <v>23</v>
      </c>
      <c r="M23" s="166">
        <v>23.711340206185561</v>
      </c>
      <c r="N23" s="154">
        <v>22</v>
      </c>
      <c r="O23" s="166">
        <v>95.652173913043484</v>
      </c>
      <c r="Q23" s="154">
        <v>6</v>
      </c>
      <c r="R23" s="166">
        <v>6.1855670103092786</v>
      </c>
      <c r="S23" s="154">
        <v>6</v>
      </c>
      <c r="T23" s="166">
        <v>100</v>
      </c>
    </row>
    <row r="24" spans="2:20">
      <c r="B24" s="153" t="s">
        <v>101</v>
      </c>
      <c r="D24" s="154">
        <v>6</v>
      </c>
      <c r="E24" s="166">
        <v>4.4140366365040831E-2</v>
      </c>
      <c r="G24" s="154">
        <v>2</v>
      </c>
      <c r="H24" s="166">
        <v>33.333333333333329</v>
      </c>
      <c r="I24" s="154">
        <v>1</v>
      </c>
      <c r="J24" s="166">
        <v>50</v>
      </c>
      <c r="L24" s="154">
        <v>2</v>
      </c>
      <c r="M24" s="166">
        <v>33.333333333333329</v>
      </c>
      <c r="N24" s="154">
        <v>0</v>
      </c>
      <c r="O24" s="166">
        <v>0</v>
      </c>
      <c r="Q24" s="154">
        <v>2</v>
      </c>
      <c r="R24" s="166">
        <v>33.333333333333329</v>
      </c>
      <c r="S24" s="154">
        <v>2</v>
      </c>
      <c r="T24" s="166">
        <v>100</v>
      </c>
    </row>
    <row r="25" spans="2:20">
      <c r="B25" s="153" t="s">
        <v>102</v>
      </c>
      <c r="D25" s="154">
        <v>39</v>
      </c>
      <c r="E25" s="166">
        <v>0.28691238137276542</v>
      </c>
      <c r="G25" s="154">
        <v>12</v>
      </c>
      <c r="H25" s="166">
        <v>30.76923076923077</v>
      </c>
      <c r="I25" s="154">
        <v>9</v>
      </c>
      <c r="J25" s="166">
        <v>75</v>
      </c>
      <c r="L25" s="154">
        <v>15</v>
      </c>
      <c r="M25" s="166">
        <v>38.461538461538467</v>
      </c>
      <c r="N25" s="154">
        <v>10</v>
      </c>
      <c r="O25" s="166">
        <v>66.666666666666657</v>
      </c>
      <c r="Q25" s="154">
        <v>12</v>
      </c>
      <c r="R25" s="166">
        <v>30.76923076923077</v>
      </c>
      <c r="S25" s="154">
        <v>7</v>
      </c>
      <c r="T25" s="166">
        <v>58.333333333333343</v>
      </c>
    </row>
    <row r="26" spans="2:20">
      <c r="B26" s="153" t="s">
        <v>103</v>
      </c>
      <c r="D26" s="154">
        <v>7824</v>
      </c>
      <c r="E26" s="166">
        <v>57.559037740013238</v>
      </c>
      <c r="G26" s="154">
        <v>2079</v>
      </c>
      <c r="H26" s="166">
        <v>26.572085889570548</v>
      </c>
      <c r="I26" s="154">
        <v>738</v>
      </c>
      <c r="J26" s="166">
        <v>35.497835497835503</v>
      </c>
      <c r="L26" s="154">
        <v>2829</v>
      </c>
      <c r="M26" s="166">
        <v>36.157975460122699</v>
      </c>
      <c r="N26" s="154">
        <v>913</v>
      </c>
      <c r="O26" s="166">
        <v>32.272887946270771</v>
      </c>
      <c r="Q26" s="154">
        <v>2916</v>
      </c>
      <c r="R26" s="166">
        <v>37.269938650306749</v>
      </c>
      <c r="S26" s="154">
        <v>1075</v>
      </c>
      <c r="T26" s="166">
        <v>36.865569272976678</v>
      </c>
    </row>
    <row r="27" spans="2:20">
      <c r="B27" s="153" t="s">
        <v>104</v>
      </c>
      <c r="D27" s="154">
        <v>0</v>
      </c>
      <c r="E27" s="166">
        <v>0</v>
      </c>
      <c r="G27" s="154">
        <v>0</v>
      </c>
      <c r="H27" s="166">
        <v>0</v>
      </c>
      <c r="I27" s="154">
        <v>0</v>
      </c>
      <c r="J27" s="166">
        <v>0</v>
      </c>
      <c r="L27" s="154">
        <v>0</v>
      </c>
      <c r="M27" s="166">
        <v>0</v>
      </c>
      <c r="N27" s="154">
        <v>0</v>
      </c>
      <c r="O27" s="166">
        <v>0</v>
      </c>
      <c r="Q27" s="154">
        <v>0</v>
      </c>
      <c r="R27" s="166">
        <v>0</v>
      </c>
      <c r="S27" s="154">
        <v>0</v>
      </c>
      <c r="T27" s="166">
        <v>0</v>
      </c>
    </row>
    <row r="28" spans="2:20">
      <c r="B28" s="153" t="s">
        <v>105</v>
      </c>
      <c r="D28" s="154">
        <v>0</v>
      </c>
      <c r="E28" s="166">
        <v>0</v>
      </c>
      <c r="G28" s="154">
        <v>0</v>
      </c>
      <c r="H28" s="166">
        <v>0</v>
      </c>
      <c r="I28" s="154">
        <v>0</v>
      </c>
      <c r="J28" s="166">
        <v>0</v>
      </c>
      <c r="L28" s="154">
        <v>0</v>
      </c>
      <c r="M28" s="166">
        <v>0</v>
      </c>
      <c r="N28" s="154">
        <v>0</v>
      </c>
      <c r="O28" s="166">
        <v>0</v>
      </c>
      <c r="Q28" s="154">
        <v>0</v>
      </c>
      <c r="R28" s="166">
        <v>0</v>
      </c>
      <c r="S28" s="154">
        <v>0</v>
      </c>
      <c r="T28" s="166">
        <v>0</v>
      </c>
    </row>
    <row r="29" spans="2:20">
      <c r="B29" s="157" t="s">
        <v>106</v>
      </c>
      <c r="D29" s="158">
        <v>0</v>
      </c>
      <c r="E29" s="167">
        <v>0</v>
      </c>
      <c r="G29" s="158">
        <v>0</v>
      </c>
      <c r="H29" s="167">
        <v>0</v>
      </c>
      <c r="I29" s="158">
        <v>0</v>
      </c>
      <c r="J29" s="167">
        <v>0</v>
      </c>
      <c r="L29" s="158">
        <v>0</v>
      </c>
      <c r="M29" s="167">
        <v>0</v>
      </c>
      <c r="N29" s="158">
        <v>0</v>
      </c>
      <c r="O29" s="167">
        <v>0</v>
      </c>
      <c r="Q29" s="158">
        <v>0</v>
      </c>
      <c r="R29" s="167">
        <v>0</v>
      </c>
      <c r="S29" s="158">
        <v>0</v>
      </c>
      <c r="T29" s="167">
        <v>0</v>
      </c>
    </row>
    <row r="30" spans="2:20" ht="8" customHeight="1"/>
    <row r="31" spans="2:20">
      <c r="B31" s="161" t="s">
        <v>49</v>
      </c>
      <c r="D31" s="162">
        <v>13593</v>
      </c>
      <c r="E31" s="168">
        <v>100</v>
      </c>
      <c r="G31" s="162">
        <v>3833</v>
      </c>
      <c r="H31" s="168">
        <v>28.19833737953358</v>
      </c>
      <c r="I31" s="162">
        <v>2020</v>
      </c>
      <c r="J31" s="168">
        <v>52.700234803026348</v>
      </c>
      <c r="L31" s="162">
        <v>4867</v>
      </c>
      <c r="M31" s="168">
        <v>35.80519384977562</v>
      </c>
      <c r="N31" s="162">
        <v>2366</v>
      </c>
      <c r="O31" s="168">
        <v>48.613108691185538</v>
      </c>
      <c r="Q31" s="162">
        <v>4893</v>
      </c>
      <c r="R31" s="168">
        <v>35.996468770690797</v>
      </c>
      <c r="S31" s="162">
        <v>2394</v>
      </c>
      <c r="T31" s="168">
        <v>48.927038626609438</v>
      </c>
    </row>
  </sheetData>
  <mergeCells count="13">
    <mergeCell ref="S8:T8"/>
    <mergeCell ref="L7:O7"/>
    <mergeCell ref="B5:T5"/>
    <mergeCell ref="D7:E8"/>
    <mergeCell ref="A4:T4"/>
    <mergeCell ref="Q7:T7"/>
    <mergeCell ref="G7:J7"/>
    <mergeCell ref="B7:B9"/>
    <mergeCell ref="I8:J8"/>
    <mergeCell ref="G8:H8"/>
    <mergeCell ref="L8:M8"/>
    <mergeCell ref="N8:O8"/>
    <mergeCell ref="Q8:R8"/>
  </mergeCells>
  <printOptions horizontalCentered="1" verticalCentered="1"/>
  <pageMargins left="0.27777777777777779" right="0.27777777777777779" top="0.27777777777777779" bottom="0.27777777777777779" header="0.1388888888888889" footer="0.1388888888888889"/>
  <pageSetup paperSize="9" scale="70"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262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3868</v>
      </c>
      <c r="D9" s="124">
        <v>100</v>
      </c>
      <c r="E9" s="95">
        <v>1</v>
      </c>
      <c r="F9" s="124">
        <v>0.03</v>
      </c>
      <c r="G9" s="95">
        <v>3557</v>
      </c>
      <c r="H9" s="124">
        <v>91.96</v>
      </c>
      <c r="I9" s="95">
        <v>301</v>
      </c>
      <c r="J9" s="124">
        <v>7.78</v>
      </c>
      <c r="K9" s="95">
        <v>9</v>
      </c>
      <c r="L9" s="124">
        <v>0.23</v>
      </c>
      <c r="M9" s="95">
        <v>0</v>
      </c>
      <c r="N9" s="124">
        <v>0</v>
      </c>
      <c r="O9" s="95">
        <v>0</v>
      </c>
      <c r="P9" s="124">
        <v>0</v>
      </c>
    </row>
    <row r="10" spans="1:16">
      <c r="B10" s="169" t="s">
        <v>89</v>
      </c>
      <c r="C10" s="72">
        <v>11184</v>
      </c>
      <c r="D10" s="125">
        <v>100</v>
      </c>
      <c r="E10" s="72">
        <v>0</v>
      </c>
      <c r="F10" s="125">
        <v>0</v>
      </c>
      <c r="G10" s="72">
        <v>8541</v>
      </c>
      <c r="H10" s="125">
        <v>76.37</v>
      </c>
      <c r="I10" s="72">
        <v>2643</v>
      </c>
      <c r="J10" s="125">
        <v>23.63</v>
      </c>
      <c r="K10" s="72">
        <v>0</v>
      </c>
      <c r="L10" s="125">
        <v>0</v>
      </c>
      <c r="M10" s="72">
        <v>0</v>
      </c>
      <c r="N10" s="125">
        <v>0</v>
      </c>
      <c r="O10" s="72">
        <v>0</v>
      </c>
      <c r="P10" s="125">
        <v>0</v>
      </c>
    </row>
    <row r="11" spans="1:16">
      <c r="B11" s="169" t="s">
        <v>90</v>
      </c>
      <c r="C11" s="72">
        <v>5489</v>
      </c>
      <c r="D11" s="125">
        <v>100</v>
      </c>
      <c r="E11" s="72">
        <v>357</v>
      </c>
      <c r="F11" s="125">
        <v>6.5</v>
      </c>
      <c r="G11" s="72">
        <v>2941</v>
      </c>
      <c r="H11" s="125">
        <v>53.58</v>
      </c>
      <c r="I11" s="72">
        <v>573</v>
      </c>
      <c r="J11" s="125">
        <v>10.44</v>
      </c>
      <c r="K11" s="72">
        <v>1206</v>
      </c>
      <c r="L11" s="125">
        <v>21.97</v>
      </c>
      <c r="M11" s="72">
        <v>412</v>
      </c>
      <c r="N11" s="125">
        <v>7.51</v>
      </c>
      <c r="O11" s="72">
        <v>0</v>
      </c>
      <c r="P11" s="125">
        <v>0</v>
      </c>
    </row>
    <row r="12" spans="1:16">
      <c r="B12" s="169" t="s">
        <v>91</v>
      </c>
      <c r="C12" s="72">
        <v>819</v>
      </c>
      <c r="D12" s="125">
        <v>100</v>
      </c>
      <c r="E12" s="72">
        <v>0</v>
      </c>
      <c r="F12" s="125">
        <v>0</v>
      </c>
      <c r="G12" s="72">
        <v>663</v>
      </c>
      <c r="H12" s="125">
        <v>80.95</v>
      </c>
      <c r="I12" s="72">
        <v>156</v>
      </c>
      <c r="J12" s="125">
        <v>19.05</v>
      </c>
      <c r="K12" s="72">
        <v>0</v>
      </c>
      <c r="L12" s="125">
        <v>0</v>
      </c>
      <c r="M12" s="72">
        <v>0</v>
      </c>
      <c r="N12" s="125">
        <v>0</v>
      </c>
      <c r="O12" s="72">
        <v>0</v>
      </c>
      <c r="P12" s="125">
        <v>0</v>
      </c>
    </row>
    <row r="13" spans="1:16">
      <c r="B13" s="169" t="s">
        <v>92</v>
      </c>
      <c r="C13" s="72">
        <v>29123</v>
      </c>
      <c r="D13" s="125">
        <v>100</v>
      </c>
      <c r="E13" s="72">
        <v>16986</v>
      </c>
      <c r="F13" s="125">
        <v>58.33</v>
      </c>
      <c r="G13" s="72">
        <v>4271</v>
      </c>
      <c r="H13" s="125">
        <v>14.67</v>
      </c>
      <c r="I13" s="72">
        <v>2878</v>
      </c>
      <c r="J13" s="125">
        <v>9.8800000000000008</v>
      </c>
      <c r="K13" s="72">
        <v>4815</v>
      </c>
      <c r="L13" s="125">
        <v>16.53</v>
      </c>
      <c r="M13" s="72">
        <v>173</v>
      </c>
      <c r="N13" s="125">
        <v>0.59</v>
      </c>
      <c r="O13" s="72">
        <v>0</v>
      </c>
      <c r="P13" s="125">
        <v>0</v>
      </c>
    </row>
    <row r="14" spans="1:16">
      <c r="B14" s="169" t="s">
        <v>93</v>
      </c>
      <c r="C14" s="72">
        <v>643</v>
      </c>
      <c r="D14" s="125">
        <v>100</v>
      </c>
      <c r="E14" s="72">
        <v>0</v>
      </c>
      <c r="F14" s="125">
        <v>0</v>
      </c>
      <c r="G14" s="72">
        <v>388</v>
      </c>
      <c r="H14" s="125">
        <v>60.34</v>
      </c>
      <c r="I14" s="72">
        <v>5</v>
      </c>
      <c r="J14" s="125">
        <v>0.78</v>
      </c>
      <c r="K14" s="72">
        <v>250</v>
      </c>
      <c r="L14" s="125">
        <v>38.880000000000003</v>
      </c>
      <c r="M14" s="72">
        <v>0</v>
      </c>
      <c r="N14" s="125">
        <v>0</v>
      </c>
      <c r="O14" s="72">
        <v>0</v>
      </c>
      <c r="P14" s="125">
        <v>0</v>
      </c>
    </row>
    <row r="15" spans="1:16">
      <c r="B15" s="169" t="s">
        <v>94</v>
      </c>
      <c r="C15" s="72">
        <v>46005</v>
      </c>
      <c r="D15" s="125">
        <v>100</v>
      </c>
      <c r="E15" s="72">
        <v>5814</v>
      </c>
      <c r="F15" s="125">
        <v>12.64</v>
      </c>
      <c r="G15" s="72">
        <v>22362</v>
      </c>
      <c r="H15" s="125">
        <v>48.61</v>
      </c>
      <c r="I15" s="72">
        <v>12010</v>
      </c>
      <c r="J15" s="125">
        <v>26.11</v>
      </c>
      <c r="K15" s="72">
        <v>5819</v>
      </c>
      <c r="L15" s="125">
        <v>12.65</v>
      </c>
      <c r="M15" s="72">
        <v>0</v>
      </c>
      <c r="N15" s="125">
        <v>0</v>
      </c>
      <c r="O15" s="72">
        <v>0</v>
      </c>
      <c r="P15" s="125">
        <v>0</v>
      </c>
    </row>
    <row r="16" spans="1:16">
      <c r="B16" s="169" t="s">
        <v>95</v>
      </c>
      <c r="C16" s="72">
        <v>12403</v>
      </c>
      <c r="D16" s="125">
        <v>100</v>
      </c>
      <c r="E16" s="72">
        <v>1391</v>
      </c>
      <c r="F16" s="125">
        <v>11.22</v>
      </c>
      <c r="G16" s="72">
        <v>8526</v>
      </c>
      <c r="H16" s="125">
        <v>68.739999999999995</v>
      </c>
      <c r="I16" s="72">
        <v>562</v>
      </c>
      <c r="J16" s="125">
        <v>4.53</v>
      </c>
      <c r="K16" s="72">
        <v>1924</v>
      </c>
      <c r="L16" s="125">
        <v>15.51</v>
      </c>
      <c r="M16" s="72">
        <v>0</v>
      </c>
      <c r="N16" s="125">
        <v>0</v>
      </c>
      <c r="O16" s="72">
        <v>0</v>
      </c>
      <c r="P16" s="125">
        <v>0</v>
      </c>
    </row>
    <row r="17" spans="2:16">
      <c r="B17" s="169" t="s">
        <v>96</v>
      </c>
      <c r="C17" s="72">
        <v>23520</v>
      </c>
      <c r="D17" s="125">
        <v>100</v>
      </c>
      <c r="E17" s="72">
        <v>5089</v>
      </c>
      <c r="F17" s="125">
        <v>21.64</v>
      </c>
      <c r="G17" s="72">
        <v>15732</v>
      </c>
      <c r="H17" s="125">
        <v>66.89</v>
      </c>
      <c r="I17" s="72">
        <v>2699</v>
      </c>
      <c r="J17" s="125">
        <v>11.48</v>
      </c>
      <c r="K17" s="72">
        <v>0</v>
      </c>
      <c r="L17" s="125">
        <v>0</v>
      </c>
      <c r="M17" s="72">
        <v>0</v>
      </c>
      <c r="N17" s="125">
        <v>0</v>
      </c>
      <c r="O17" s="72">
        <v>0</v>
      </c>
      <c r="P17" s="125">
        <v>0</v>
      </c>
    </row>
    <row r="18" spans="2:16">
      <c r="B18" s="169" t="s">
        <v>97</v>
      </c>
      <c r="C18" s="72">
        <v>28586</v>
      </c>
      <c r="D18" s="125">
        <v>100</v>
      </c>
      <c r="E18" s="72">
        <v>15322</v>
      </c>
      <c r="F18" s="125">
        <v>53.6</v>
      </c>
      <c r="G18" s="72">
        <v>8814</v>
      </c>
      <c r="H18" s="125">
        <v>30.83</v>
      </c>
      <c r="I18" s="72">
        <v>967</v>
      </c>
      <c r="J18" s="125">
        <v>3.38</v>
      </c>
      <c r="K18" s="72">
        <v>3483</v>
      </c>
      <c r="L18" s="125">
        <v>12.18</v>
      </c>
      <c r="M18" s="72">
        <v>0</v>
      </c>
      <c r="N18" s="125">
        <v>0</v>
      </c>
      <c r="O18" s="72">
        <v>0</v>
      </c>
      <c r="P18" s="125">
        <v>0</v>
      </c>
    </row>
    <row r="19" spans="2:16">
      <c r="B19" s="169" t="s">
        <v>98</v>
      </c>
      <c r="C19" s="72">
        <v>19644</v>
      </c>
      <c r="D19" s="125">
        <v>100</v>
      </c>
      <c r="E19" s="72">
        <v>13629</v>
      </c>
      <c r="F19" s="125">
        <v>69.38</v>
      </c>
      <c r="G19" s="72">
        <v>3244</v>
      </c>
      <c r="H19" s="125">
        <v>16.510000000000002</v>
      </c>
      <c r="I19" s="72">
        <v>1004</v>
      </c>
      <c r="J19" s="125">
        <v>5.1100000000000003</v>
      </c>
      <c r="K19" s="72">
        <v>1767</v>
      </c>
      <c r="L19" s="125">
        <v>9</v>
      </c>
      <c r="M19" s="72">
        <v>0</v>
      </c>
      <c r="N19" s="125">
        <v>0</v>
      </c>
      <c r="O19" s="72">
        <v>0</v>
      </c>
      <c r="P19" s="125">
        <v>0</v>
      </c>
    </row>
    <row r="20" spans="2:16">
      <c r="B20" s="169" t="s">
        <v>99</v>
      </c>
      <c r="C20" s="72">
        <v>21133</v>
      </c>
      <c r="D20" s="125">
        <v>100</v>
      </c>
      <c r="E20" s="72">
        <v>6043</v>
      </c>
      <c r="F20" s="125">
        <v>28.6</v>
      </c>
      <c r="G20" s="72">
        <v>8561</v>
      </c>
      <c r="H20" s="125">
        <v>40.51</v>
      </c>
      <c r="I20" s="72">
        <v>3765</v>
      </c>
      <c r="J20" s="125">
        <v>17.82</v>
      </c>
      <c r="K20" s="72">
        <v>2764</v>
      </c>
      <c r="L20" s="125">
        <v>13.08</v>
      </c>
      <c r="M20" s="72">
        <v>0</v>
      </c>
      <c r="N20" s="125">
        <v>0</v>
      </c>
      <c r="O20" s="72">
        <v>0</v>
      </c>
      <c r="P20" s="125">
        <v>0</v>
      </c>
    </row>
    <row r="21" spans="2:16">
      <c r="B21" s="169" t="s">
        <v>100</v>
      </c>
      <c r="C21" s="72">
        <v>32679</v>
      </c>
      <c r="D21" s="125">
        <v>100</v>
      </c>
      <c r="E21" s="72">
        <v>4017</v>
      </c>
      <c r="F21" s="125">
        <v>12.29</v>
      </c>
      <c r="G21" s="72">
        <v>16923</v>
      </c>
      <c r="H21" s="125">
        <v>51.79</v>
      </c>
      <c r="I21" s="72">
        <v>2671</v>
      </c>
      <c r="J21" s="125">
        <v>8.17</v>
      </c>
      <c r="K21" s="72">
        <v>9068</v>
      </c>
      <c r="L21" s="125">
        <v>27.75</v>
      </c>
      <c r="M21" s="72">
        <v>0</v>
      </c>
      <c r="N21" s="125">
        <v>0</v>
      </c>
      <c r="O21" s="72">
        <v>0</v>
      </c>
      <c r="P21" s="125">
        <v>0</v>
      </c>
    </row>
    <row r="22" spans="2:16">
      <c r="B22" s="169" t="s">
        <v>101</v>
      </c>
      <c r="C22" s="72">
        <v>1593</v>
      </c>
      <c r="D22" s="125">
        <v>100</v>
      </c>
      <c r="E22" s="72">
        <v>6</v>
      </c>
      <c r="F22" s="125">
        <v>0.38</v>
      </c>
      <c r="G22" s="72">
        <v>846</v>
      </c>
      <c r="H22" s="125">
        <v>53.11</v>
      </c>
      <c r="I22" s="72">
        <v>287</v>
      </c>
      <c r="J22" s="125">
        <v>18.02</v>
      </c>
      <c r="K22" s="72">
        <v>454</v>
      </c>
      <c r="L22" s="125">
        <v>28.5</v>
      </c>
      <c r="M22" s="72">
        <v>0</v>
      </c>
      <c r="N22" s="125">
        <v>0</v>
      </c>
      <c r="O22" s="72">
        <v>0</v>
      </c>
      <c r="P22" s="125">
        <v>0</v>
      </c>
    </row>
    <row r="23" spans="2:16">
      <c r="B23" s="169" t="s">
        <v>102</v>
      </c>
      <c r="C23" s="72">
        <v>3037</v>
      </c>
      <c r="D23" s="125">
        <v>100</v>
      </c>
      <c r="E23" s="72">
        <v>1684</v>
      </c>
      <c r="F23" s="125">
        <v>55.45</v>
      </c>
      <c r="G23" s="72">
        <v>828</v>
      </c>
      <c r="H23" s="125">
        <v>27.26</v>
      </c>
      <c r="I23" s="72">
        <v>382</v>
      </c>
      <c r="J23" s="125">
        <v>12.58</v>
      </c>
      <c r="K23" s="72">
        <v>143</v>
      </c>
      <c r="L23" s="125">
        <v>4.71</v>
      </c>
      <c r="M23" s="72">
        <v>0</v>
      </c>
      <c r="N23" s="125">
        <v>0</v>
      </c>
      <c r="O23" s="72">
        <v>0</v>
      </c>
      <c r="P23" s="125">
        <v>0</v>
      </c>
    </row>
    <row r="24" spans="2:16">
      <c r="B24" s="169" t="s">
        <v>103</v>
      </c>
      <c r="C24" s="72">
        <v>1346</v>
      </c>
      <c r="D24" s="125">
        <v>100</v>
      </c>
      <c r="E24" s="72">
        <v>0</v>
      </c>
      <c r="F24" s="125">
        <v>0</v>
      </c>
      <c r="G24" s="72">
        <v>1336</v>
      </c>
      <c r="H24" s="125">
        <v>99.26</v>
      </c>
      <c r="I24" s="72">
        <v>10</v>
      </c>
      <c r="J24" s="125">
        <v>0.74</v>
      </c>
      <c r="K24" s="72">
        <v>0</v>
      </c>
      <c r="L24" s="125">
        <v>0</v>
      </c>
      <c r="M24" s="72">
        <v>0</v>
      </c>
      <c r="N24" s="125">
        <v>0</v>
      </c>
      <c r="O24" s="72">
        <v>0</v>
      </c>
      <c r="P24" s="125">
        <v>0</v>
      </c>
    </row>
    <row r="25" spans="2:16">
      <c r="B25" s="169" t="s">
        <v>104</v>
      </c>
      <c r="C25" s="72">
        <v>978</v>
      </c>
      <c r="D25" s="125">
        <v>100</v>
      </c>
      <c r="E25" s="72">
        <v>3</v>
      </c>
      <c r="F25" s="125">
        <v>0.31</v>
      </c>
      <c r="G25" s="72">
        <v>897</v>
      </c>
      <c r="H25" s="125">
        <v>91.72</v>
      </c>
      <c r="I25" s="72">
        <v>78</v>
      </c>
      <c r="J25" s="125">
        <v>7.98</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5</v>
      </c>
      <c r="D27" s="126">
        <v>100</v>
      </c>
      <c r="E27" s="87">
        <v>3</v>
      </c>
      <c r="F27" s="126">
        <v>60</v>
      </c>
      <c r="G27" s="87">
        <v>2</v>
      </c>
      <c r="H27" s="126">
        <v>40</v>
      </c>
      <c r="I27" s="87">
        <v>0</v>
      </c>
      <c r="J27" s="126">
        <v>0</v>
      </c>
      <c r="K27" s="87">
        <v>0</v>
      </c>
      <c r="L27" s="126">
        <v>0</v>
      </c>
      <c r="M27" s="87">
        <v>0</v>
      </c>
      <c r="N27" s="126">
        <v>0</v>
      </c>
      <c r="O27" s="87">
        <v>0</v>
      </c>
      <c r="P27" s="126">
        <v>0</v>
      </c>
    </row>
    <row r="28" spans="2:16" ht="8" customHeight="1"/>
    <row r="29" spans="2:16">
      <c r="B29" s="31" t="s">
        <v>49</v>
      </c>
      <c r="C29" s="60">
        <v>242055</v>
      </c>
      <c r="D29" s="137">
        <v>100</v>
      </c>
      <c r="E29" s="60">
        <v>70345</v>
      </c>
      <c r="F29" s="137">
        <v>29.06</v>
      </c>
      <c r="G29" s="60">
        <v>108432</v>
      </c>
      <c r="H29" s="137">
        <v>44.8</v>
      </c>
      <c r="I29" s="60">
        <v>30991</v>
      </c>
      <c r="J29" s="137">
        <v>12.8</v>
      </c>
      <c r="K29" s="60">
        <v>31702</v>
      </c>
      <c r="L29" s="137">
        <v>13.1</v>
      </c>
      <c r="M29" s="60">
        <v>585</v>
      </c>
      <c r="N29" s="137">
        <v>0.24</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270</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1965</v>
      </c>
      <c r="D9" s="124">
        <v>100</v>
      </c>
      <c r="E9" s="95">
        <v>1</v>
      </c>
      <c r="F9" s="124">
        <v>0.05</v>
      </c>
      <c r="G9" s="95">
        <v>1864</v>
      </c>
      <c r="H9" s="124">
        <v>94.86</v>
      </c>
      <c r="I9" s="95">
        <v>93</v>
      </c>
      <c r="J9" s="124">
        <v>4.7300000000000004</v>
      </c>
      <c r="K9" s="95">
        <v>7</v>
      </c>
      <c r="L9" s="124">
        <v>0.36</v>
      </c>
      <c r="M9" s="95">
        <v>0</v>
      </c>
      <c r="N9" s="124">
        <v>0</v>
      </c>
      <c r="O9" s="95">
        <v>0</v>
      </c>
      <c r="P9" s="124">
        <v>0</v>
      </c>
    </row>
    <row r="10" spans="1:16">
      <c r="B10" s="169" t="s">
        <v>89</v>
      </c>
      <c r="C10" s="72">
        <v>4974</v>
      </c>
      <c r="D10" s="125">
        <v>100</v>
      </c>
      <c r="E10" s="72">
        <v>0</v>
      </c>
      <c r="F10" s="125">
        <v>0</v>
      </c>
      <c r="G10" s="72">
        <v>4651</v>
      </c>
      <c r="H10" s="125">
        <v>93.51</v>
      </c>
      <c r="I10" s="72">
        <v>323</v>
      </c>
      <c r="J10" s="125">
        <v>6.49</v>
      </c>
      <c r="K10" s="72">
        <v>0</v>
      </c>
      <c r="L10" s="125">
        <v>0</v>
      </c>
      <c r="M10" s="72">
        <v>0</v>
      </c>
      <c r="N10" s="125">
        <v>0</v>
      </c>
      <c r="O10" s="72">
        <v>0</v>
      </c>
      <c r="P10" s="125">
        <v>0</v>
      </c>
    </row>
    <row r="11" spans="1:16">
      <c r="B11" s="169" t="s">
        <v>90</v>
      </c>
      <c r="C11" s="72">
        <v>1625</v>
      </c>
      <c r="D11" s="125">
        <v>100</v>
      </c>
      <c r="E11" s="72">
        <v>77</v>
      </c>
      <c r="F11" s="125">
        <v>4.74</v>
      </c>
      <c r="G11" s="72">
        <v>1368</v>
      </c>
      <c r="H11" s="125">
        <v>84.18</v>
      </c>
      <c r="I11" s="72">
        <v>144</v>
      </c>
      <c r="J11" s="125">
        <v>8.86</v>
      </c>
      <c r="K11" s="72">
        <v>2</v>
      </c>
      <c r="L11" s="125">
        <v>0.12</v>
      </c>
      <c r="M11" s="72">
        <v>34</v>
      </c>
      <c r="N11" s="125">
        <v>2.09</v>
      </c>
      <c r="O11" s="72">
        <v>0</v>
      </c>
      <c r="P11" s="125">
        <v>0</v>
      </c>
    </row>
    <row r="12" spans="1:16">
      <c r="B12" s="169" t="s">
        <v>91</v>
      </c>
      <c r="C12" s="72">
        <v>413</v>
      </c>
      <c r="D12" s="125">
        <v>100</v>
      </c>
      <c r="E12" s="72">
        <v>0</v>
      </c>
      <c r="F12" s="125">
        <v>0</v>
      </c>
      <c r="G12" s="72">
        <v>367</v>
      </c>
      <c r="H12" s="125">
        <v>88.86</v>
      </c>
      <c r="I12" s="72">
        <v>46</v>
      </c>
      <c r="J12" s="125">
        <v>11.14</v>
      </c>
      <c r="K12" s="72">
        <v>0</v>
      </c>
      <c r="L12" s="125">
        <v>0</v>
      </c>
      <c r="M12" s="72">
        <v>0</v>
      </c>
      <c r="N12" s="125">
        <v>0</v>
      </c>
      <c r="O12" s="72">
        <v>0</v>
      </c>
      <c r="P12" s="125">
        <v>0</v>
      </c>
    </row>
    <row r="13" spans="1:16">
      <c r="B13" s="169" t="s">
        <v>92</v>
      </c>
      <c r="C13" s="72">
        <v>8863</v>
      </c>
      <c r="D13" s="125">
        <v>100</v>
      </c>
      <c r="E13" s="72">
        <v>4551</v>
      </c>
      <c r="F13" s="125">
        <v>51.35</v>
      </c>
      <c r="G13" s="72">
        <v>2593</v>
      </c>
      <c r="H13" s="125">
        <v>29.26</v>
      </c>
      <c r="I13" s="72">
        <v>646</v>
      </c>
      <c r="J13" s="125">
        <v>7.29</v>
      </c>
      <c r="K13" s="72">
        <v>1047</v>
      </c>
      <c r="L13" s="125">
        <v>11.81</v>
      </c>
      <c r="M13" s="72">
        <v>26</v>
      </c>
      <c r="N13" s="125">
        <v>0.28999999999999998</v>
      </c>
      <c r="O13" s="72">
        <v>0</v>
      </c>
      <c r="P13" s="125">
        <v>0</v>
      </c>
    </row>
    <row r="14" spans="1:16">
      <c r="B14" s="169" t="s">
        <v>93</v>
      </c>
      <c r="C14" s="72">
        <v>261</v>
      </c>
      <c r="D14" s="125">
        <v>100</v>
      </c>
      <c r="E14" s="72">
        <v>0</v>
      </c>
      <c r="F14" s="125">
        <v>0</v>
      </c>
      <c r="G14" s="72">
        <v>163</v>
      </c>
      <c r="H14" s="125">
        <v>62.45</v>
      </c>
      <c r="I14" s="72">
        <v>1</v>
      </c>
      <c r="J14" s="125">
        <v>0.38</v>
      </c>
      <c r="K14" s="72">
        <v>97</v>
      </c>
      <c r="L14" s="125">
        <v>37.159999999999997</v>
      </c>
      <c r="M14" s="72">
        <v>0</v>
      </c>
      <c r="N14" s="125">
        <v>0</v>
      </c>
      <c r="O14" s="72">
        <v>0</v>
      </c>
      <c r="P14" s="125">
        <v>0</v>
      </c>
    </row>
    <row r="15" spans="1:16">
      <c r="B15" s="169" t="s">
        <v>94</v>
      </c>
      <c r="C15" s="72">
        <v>15851</v>
      </c>
      <c r="D15" s="125">
        <v>100</v>
      </c>
      <c r="E15" s="72">
        <v>971</v>
      </c>
      <c r="F15" s="125">
        <v>6.13</v>
      </c>
      <c r="G15" s="72">
        <v>11967</v>
      </c>
      <c r="H15" s="125">
        <v>75.5</v>
      </c>
      <c r="I15" s="72">
        <v>1264</v>
      </c>
      <c r="J15" s="125">
        <v>7.97</v>
      </c>
      <c r="K15" s="72">
        <v>1649</v>
      </c>
      <c r="L15" s="125">
        <v>10.4</v>
      </c>
      <c r="M15" s="72">
        <v>0</v>
      </c>
      <c r="N15" s="125">
        <v>0</v>
      </c>
      <c r="O15" s="72">
        <v>0</v>
      </c>
      <c r="P15" s="125">
        <v>0</v>
      </c>
    </row>
    <row r="16" spans="1:16">
      <c r="B16" s="169" t="s">
        <v>95</v>
      </c>
      <c r="C16" s="72">
        <v>4256</v>
      </c>
      <c r="D16" s="125">
        <v>100</v>
      </c>
      <c r="E16" s="72">
        <v>227</v>
      </c>
      <c r="F16" s="125">
        <v>5.33</v>
      </c>
      <c r="G16" s="72">
        <v>3420</v>
      </c>
      <c r="H16" s="125">
        <v>80.36</v>
      </c>
      <c r="I16" s="72">
        <v>156</v>
      </c>
      <c r="J16" s="125">
        <v>3.67</v>
      </c>
      <c r="K16" s="72">
        <v>453</v>
      </c>
      <c r="L16" s="125">
        <v>10.64</v>
      </c>
      <c r="M16" s="72">
        <v>0</v>
      </c>
      <c r="N16" s="125">
        <v>0</v>
      </c>
      <c r="O16" s="72">
        <v>0</v>
      </c>
      <c r="P16" s="125">
        <v>0</v>
      </c>
    </row>
    <row r="17" spans="2:16">
      <c r="B17" s="169" t="s">
        <v>96</v>
      </c>
      <c r="C17" s="72">
        <v>7154</v>
      </c>
      <c r="D17" s="125">
        <v>100</v>
      </c>
      <c r="E17" s="72">
        <v>581</v>
      </c>
      <c r="F17" s="125">
        <v>8.1199999999999992</v>
      </c>
      <c r="G17" s="72">
        <v>6185</v>
      </c>
      <c r="H17" s="125">
        <v>86.46</v>
      </c>
      <c r="I17" s="72">
        <v>388</v>
      </c>
      <c r="J17" s="125">
        <v>5.42</v>
      </c>
      <c r="K17" s="72">
        <v>0</v>
      </c>
      <c r="L17" s="125">
        <v>0</v>
      </c>
      <c r="M17" s="72">
        <v>0</v>
      </c>
      <c r="N17" s="125">
        <v>0</v>
      </c>
      <c r="O17" s="72">
        <v>0</v>
      </c>
      <c r="P17" s="125">
        <v>0</v>
      </c>
    </row>
    <row r="18" spans="2:16">
      <c r="B18" s="169" t="s">
        <v>97</v>
      </c>
      <c r="C18" s="72">
        <v>8418</v>
      </c>
      <c r="D18" s="125">
        <v>100</v>
      </c>
      <c r="E18" s="72">
        <v>3315</v>
      </c>
      <c r="F18" s="125">
        <v>39.380000000000003</v>
      </c>
      <c r="G18" s="72">
        <v>3324</v>
      </c>
      <c r="H18" s="125">
        <v>39.49</v>
      </c>
      <c r="I18" s="72">
        <v>560</v>
      </c>
      <c r="J18" s="125">
        <v>6.65</v>
      </c>
      <c r="K18" s="72">
        <v>1219</v>
      </c>
      <c r="L18" s="125">
        <v>14.48</v>
      </c>
      <c r="M18" s="72">
        <v>0</v>
      </c>
      <c r="N18" s="125">
        <v>0</v>
      </c>
      <c r="O18" s="72">
        <v>0</v>
      </c>
      <c r="P18" s="125">
        <v>0</v>
      </c>
    </row>
    <row r="19" spans="2:16">
      <c r="B19" s="169" t="s">
        <v>98</v>
      </c>
      <c r="C19" s="72">
        <v>5842</v>
      </c>
      <c r="D19" s="125">
        <v>100</v>
      </c>
      <c r="E19" s="72">
        <v>3373</v>
      </c>
      <c r="F19" s="125">
        <v>57.74</v>
      </c>
      <c r="G19" s="72">
        <v>1788</v>
      </c>
      <c r="H19" s="125">
        <v>30.61</v>
      </c>
      <c r="I19" s="72">
        <v>346</v>
      </c>
      <c r="J19" s="125">
        <v>5.92</v>
      </c>
      <c r="K19" s="72">
        <v>335</v>
      </c>
      <c r="L19" s="125">
        <v>5.73</v>
      </c>
      <c r="M19" s="72">
        <v>0</v>
      </c>
      <c r="N19" s="125">
        <v>0</v>
      </c>
      <c r="O19" s="72">
        <v>0</v>
      </c>
      <c r="P19" s="125">
        <v>0</v>
      </c>
    </row>
    <row r="20" spans="2:16">
      <c r="B20" s="169" t="s">
        <v>99</v>
      </c>
      <c r="C20" s="72">
        <v>6828</v>
      </c>
      <c r="D20" s="125">
        <v>100</v>
      </c>
      <c r="E20" s="72">
        <v>918</v>
      </c>
      <c r="F20" s="125">
        <v>13.44</v>
      </c>
      <c r="G20" s="72">
        <v>4602</v>
      </c>
      <c r="H20" s="125">
        <v>67.400000000000006</v>
      </c>
      <c r="I20" s="72">
        <v>1043</v>
      </c>
      <c r="J20" s="125">
        <v>15.28</v>
      </c>
      <c r="K20" s="72">
        <v>265</v>
      </c>
      <c r="L20" s="125">
        <v>3.88</v>
      </c>
      <c r="M20" s="72">
        <v>0</v>
      </c>
      <c r="N20" s="125">
        <v>0</v>
      </c>
      <c r="O20" s="72">
        <v>0</v>
      </c>
      <c r="P20" s="125">
        <v>0</v>
      </c>
    </row>
    <row r="21" spans="2:16">
      <c r="B21" s="169" t="s">
        <v>100</v>
      </c>
      <c r="C21" s="72">
        <v>14821</v>
      </c>
      <c r="D21" s="125">
        <v>100</v>
      </c>
      <c r="E21" s="72">
        <v>1597</v>
      </c>
      <c r="F21" s="125">
        <v>10.78</v>
      </c>
      <c r="G21" s="72">
        <v>9789</v>
      </c>
      <c r="H21" s="125">
        <v>66.05</v>
      </c>
      <c r="I21" s="72">
        <v>1266</v>
      </c>
      <c r="J21" s="125">
        <v>8.5399999999999991</v>
      </c>
      <c r="K21" s="72">
        <v>2169</v>
      </c>
      <c r="L21" s="125">
        <v>14.63</v>
      </c>
      <c r="M21" s="72">
        <v>0</v>
      </c>
      <c r="N21" s="125">
        <v>0</v>
      </c>
      <c r="O21" s="72">
        <v>0</v>
      </c>
      <c r="P21" s="125">
        <v>0</v>
      </c>
    </row>
    <row r="22" spans="2:16">
      <c r="B22" s="169" t="s">
        <v>101</v>
      </c>
      <c r="C22" s="72">
        <v>911</v>
      </c>
      <c r="D22" s="125">
        <v>100</v>
      </c>
      <c r="E22" s="72">
        <v>6</v>
      </c>
      <c r="F22" s="125">
        <v>0.66</v>
      </c>
      <c r="G22" s="72">
        <v>632</v>
      </c>
      <c r="H22" s="125">
        <v>69.37</v>
      </c>
      <c r="I22" s="72">
        <v>108</v>
      </c>
      <c r="J22" s="125">
        <v>11.86</v>
      </c>
      <c r="K22" s="72">
        <v>165</v>
      </c>
      <c r="L22" s="125">
        <v>18.11</v>
      </c>
      <c r="M22" s="72">
        <v>0</v>
      </c>
      <c r="N22" s="125">
        <v>0</v>
      </c>
      <c r="O22" s="72">
        <v>0</v>
      </c>
      <c r="P22" s="125">
        <v>0</v>
      </c>
    </row>
    <row r="23" spans="2:16">
      <c r="B23" s="169" t="s">
        <v>102</v>
      </c>
      <c r="C23" s="72">
        <v>709</v>
      </c>
      <c r="D23" s="125">
        <v>100</v>
      </c>
      <c r="E23" s="72">
        <v>444</v>
      </c>
      <c r="F23" s="125">
        <v>62.62</v>
      </c>
      <c r="G23" s="72">
        <v>229</v>
      </c>
      <c r="H23" s="125">
        <v>32.299999999999997</v>
      </c>
      <c r="I23" s="72">
        <v>35</v>
      </c>
      <c r="J23" s="125">
        <v>4.9400000000000004</v>
      </c>
      <c r="K23" s="72">
        <v>1</v>
      </c>
      <c r="L23" s="125">
        <v>0.14000000000000001</v>
      </c>
      <c r="M23" s="72">
        <v>0</v>
      </c>
      <c r="N23" s="125">
        <v>0</v>
      </c>
      <c r="O23" s="72">
        <v>0</v>
      </c>
      <c r="P23" s="125">
        <v>0</v>
      </c>
    </row>
    <row r="24" spans="2:16">
      <c r="B24" s="169" t="s">
        <v>103</v>
      </c>
      <c r="C24" s="72">
        <v>622</v>
      </c>
      <c r="D24" s="125">
        <v>100</v>
      </c>
      <c r="E24" s="72">
        <v>0</v>
      </c>
      <c r="F24" s="125">
        <v>0</v>
      </c>
      <c r="G24" s="72">
        <v>617</v>
      </c>
      <c r="H24" s="125">
        <v>99.2</v>
      </c>
      <c r="I24" s="72">
        <v>5</v>
      </c>
      <c r="J24" s="125">
        <v>0.8</v>
      </c>
      <c r="K24" s="72">
        <v>0</v>
      </c>
      <c r="L24" s="125">
        <v>0</v>
      </c>
      <c r="M24" s="72">
        <v>0</v>
      </c>
      <c r="N24" s="125">
        <v>0</v>
      </c>
      <c r="O24" s="72">
        <v>0</v>
      </c>
      <c r="P24" s="125">
        <v>0</v>
      </c>
    </row>
    <row r="25" spans="2:16">
      <c r="B25" s="169" t="s">
        <v>104</v>
      </c>
      <c r="C25" s="72">
        <v>397</v>
      </c>
      <c r="D25" s="125">
        <v>100</v>
      </c>
      <c r="E25" s="72">
        <v>3</v>
      </c>
      <c r="F25" s="125">
        <v>0.76</v>
      </c>
      <c r="G25" s="72">
        <v>385</v>
      </c>
      <c r="H25" s="125">
        <v>96.98</v>
      </c>
      <c r="I25" s="72">
        <v>9</v>
      </c>
      <c r="J25" s="125">
        <v>2.27</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0</v>
      </c>
      <c r="D27" s="126">
        <v>0</v>
      </c>
      <c r="E27" s="87">
        <v>0</v>
      </c>
      <c r="F27" s="126">
        <v>0</v>
      </c>
      <c r="G27" s="87">
        <v>0</v>
      </c>
      <c r="H27" s="126">
        <v>0</v>
      </c>
      <c r="I27" s="87">
        <v>0</v>
      </c>
      <c r="J27" s="126">
        <v>0</v>
      </c>
      <c r="K27" s="87">
        <v>0</v>
      </c>
      <c r="L27" s="126">
        <v>0</v>
      </c>
      <c r="M27" s="87">
        <v>0</v>
      </c>
      <c r="N27" s="126">
        <v>0</v>
      </c>
      <c r="O27" s="87">
        <v>0</v>
      </c>
      <c r="P27" s="126">
        <v>0</v>
      </c>
    </row>
    <row r="28" spans="2:16" ht="8" customHeight="1"/>
    <row r="29" spans="2:16">
      <c r="B29" s="31" t="s">
        <v>49</v>
      </c>
      <c r="C29" s="60">
        <v>83910</v>
      </c>
      <c r="D29" s="137">
        <v>100</v>
      </c>
      <c r="E29" s="60">
        <v>16064</v>
      </c>
      <c r="F29" s="137">
        <v>19.14</v>
      </c>
      <c r="G29" s="60">
        <v>53944</v>
      </c>
      <c r="H29" s="137">
        <v>64.290000000000006</v>
      </c>
      <c r="I29" s="60">
        <v>6433</v>
      </c>
      <c r="J29" s="137">
        <v>7.67</v>
      </c>
      <c r="K29" s="60">
        <v>7409</v>
      </c>
      <c r="L29" s="137">
        <v>8.83</v>
      </c>
      <c r="M29" s="60">
        <v>60</v>
      </c>
      <c r="N29" s="137">
        <v>7.0000000000000007E-2</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271</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1822</v>
      </c>
      <c r="D9" s="124">
        <v>100</v>
      </c>
      <c r="E9" s="95">
        <v>0</v>
      </c>
      <c r="F9" s="124">
        <v>0</v>
      </c>
      <c r="G9" s="95">
        <v>1682</v>
      </c>
      <c r="H9" s="124">
        <v>92.32</v>
      </c>
      <c r="I9" s="95">
        <v>138</v>
      </c>
      <c r="J9" s="124">
        <v>7.57</v>
      </c>
      <c r="K9" s="95">
        <v>2</v>
      </c>
      <c r="L9" s="124">
        <v>0.11</v>
      </c>
      <c r="M9" s="95">
        <v>0</v>
      </c>
      <c r="N9" s="124">
        <v>0</v>
      </c>
      <c r="O9" s="95">
        <v>0</v>
      </c>
      <c r="P9" s="124">
        <v>0</v>
      </c>
    </row>
    <row r="10" spans="1:16">
      <c r="B10" s="169" t="s">
        <v>89</v>
      </c>
      <c r="C10" s="72">
        <v>4223</v>
      </c>
      <c r="D10" s="125">
        <v>100</v>
      </c>
      <c r="E10" s="72">
        <v>0</v>
      </c>
      <c r="F10" s="125">
        <v>0</v>
      </c>
      <c r="G10" s="72">
        <v>3850</v>
      </c>
      <c r="H10" s="125">
        <v>91.17</v>
      </c>
      <c r="I10" s="72">
        <v>373</v>
      </c>
      <c r="J10" s="125">
        <v>8.83</v>
      </c>
      <c r="K10" s="72">
        <v>0</v>
      </c>
      <c r="L10" s="125">
        <v>0</v>
      </c>
      <c r="M10" s="72">
        <v>0</v>
      </c>
      <c r="N10" s="125">
        <v>0</v>
      </c>
      <c r="O10" s="72">
        <v>0</v>
      </c>
      <c r="P10" s="125">
        <v>0</v>
      </c>
    </row>
    <row r="11" spans="1:16">
      <c r="B11" s="169" t="s">
        <v>90</v>
      </c>
      <c r="C11" s="72">
        <v>2004</v>
      </c>
      <c r="D11" s="125">
        <v>100</v>
      </c>
      <c r="E11" s="72">
        <v>119</v>
      </c>
      <c r="F11" s="125">
        <v>5.94</v>
      </c>
      <c r="G11" s="72">
        <v>1558</v>
      </c>
      <c r="H11" s="125">
        <v>77.739999999999995</v>
      </c>
      <c r="I11" s="72">
        <v>233</v>
      </c>
      <c r="J11" s="125">
        <v>11.63</v>
      </c>
      <c r="K11" s="72">
        <v>1</v>
      </c>
      <c r="L11" s="125">
        <v>0.05</v>
      </c>
      <c r="M11" s="72">
        <v>93</v>
      </c>
      <c r="N11" s="125">
        <v>4.6399999999999997</v>
      </c>
      <c r="O11" s="72">
        <v>0</v>
      </c>
      <c r="P11" s="125">
        <v>0</v>
      </c>
    </row>
    <row r="12" spans="1:16">
      <c r="B12" s="169" t="s">
        <v>91</v>
      </c>
      <c r="C12" s="72">
        <v>361</v>
      </c>
      <c r="D12" s="125">
        <v>100</v>
      </c>
      <c r="E12" s="72">
        <v>0</v>
      </c>
      <c r="F12" s="125">
        <v>0</v>
      </c>
      <c r="G12" s="72">
        <v>296</v>
      </c>
      <c r="H12" s="125">
        <v>81.99</v>
      </c>
      <c r="I12" s="72">
        <v>65</v>
      </c>
      <c r="J12" s="125">
        <v>18.010000000000002</v>
      </c>
      <c r="K12" s="72">
        <v>0</v>
      </c>
      <c r="L12" s="125">
        <v>0</v>
      </c>
      <c r="M12" s="72">
        <v>0</v>
      </c>
      <c r="N12" s="125">
        <v>0</v>
      </c>
      <c r="O12" s="72">
        <v>0</v>
      </c>
      <c r="P12" s="125">
        <v>0</v>
      </c>
    </row>
    <row r="13" spans="1:16">
      <c r="B13" s="169" t="s">
        <v>92</v>
      </c>
      <c r="C13" s="72">
        <v>10225</v>
      </c>
      <c r="D13" s="125">
        <v>100</v>
      </c>
      <c r="E13" s="72">
        <v>5949</v>
      </c>
      <c r="F13" s="125">
        <v>58.18</v>
      </c>
      <c r="G13" s="72">
        <v>1671</v>
      </c>
      <c r="H13" s="125">
        <v>16.34</v>
      </c>
      <c r="I13" s="72">
        <v>840</v>
      </c>
      <c r="J13" s="125">
        <v>8.2200000000000006</v>
      </c>
      <c r="K13" s="72">
        <v>1702</v>
      </c>
      <c r="L13" s="125">
        <v>16.649999999999999</v>
      </c>
      <c r="M13" s="72">
        <v>63</v>
      </c>
      <c r="N13" s="125">
        <v>0.62</v>
      </c>
      <c r="O13" s="72">
        <v>0</v>
      </c>
      <c r="P13" s="125">
        <v>0</v>
      </c>
    </row>
    <row r="14" spans="1:16">
      <c r="B14" s="169" t="s">
        <v>93</v>
      </c>
      <c r="C14" s="72">
        <v>329</v>
      </c>
      <c r="D14" s="125">
        <v>100</v>
      </c>
      <c r="E14" s="72">
        <v>0</v>
      </c>
      <c r="F14" s="125">
        <v>0</v>
      </c>
      <c r="G14" s="72">
        <v>222</v>
      </c>
      <c r="H14" s="125">
        <v>67.48</v>
      </c>
      <c r="I14" s="72">
        <v>3</v>
      </c>
      <c r="J14" s="125">
        <v>0.91</v>
      </c>
      <c r="K14" s="72">
        <v>104</v>
      </c>
      <c r="L14" s="125">
        <v>31.61</v>
      </c>
      <c r="M14" s="72">
        <v>0</v>
      </c>
      <c r="N14" s="125">
        <v>0</v>
      </c>
      <c r="O14" s="72">
        <v>0</v>
      </c>
      <c r="P14" s="125">
        <v>0</v>
      </c>
    </row>
    <row r="15" spans="1:16">
      <c r="B15" s="169" t="s">
        <v>94</v>
      </c>
      <c r="C15" s="72">
        <v>15650</v>
      </c>
      <c r="D15" s="125">
        <v>100</v>
      </c>
      <c r="E15" s="72">
        <v>1578</v>
      </c>
      <c r="F15" s="125">
        <v>10.08</v>
      </c>
      <c r="G15" s="72">
        <v>10394</v>
      </c>
      <c r="H15" s="125">
        <v>66.42</v>
      </c>
      <c r="I15" s="72">
        <v>1543</v>
      </c>
      <c r="J15" s="125">
        <v>9.86</v>
      </c>
      <c r="K15" s="72">
        <v>2135</v>
      </c>
      <c r="L15" s="125">
        <v>13.64</v>
      </c>
      <c r="M15" s="72">
        <v>0</v>
      </c>
      <c r="N15" s="125">
        <v>0</v>
      </c>
      <c r="O15" s="72">
        <v>0</v>
      </c>
      <c r="P15" s="125">
        <v>0</v>
      </c>
    </row>
    <row r="16" spans="1:16">
      <c r="B16" s="169" t="s">
        <v>95</v>
      </c>
      <c r="C16" s="72">
        <v>4606</v>
      </c>
      <c r="D16" s="125">
        <v>100</v>
      </c>
      <c r="E16" s="72">
        <v>418</v>
      </c>
      <c r="F16" s="125">
        <v>9.08</v>
      </c>
      <c r="G16" s="72">
        <v>3275</v>
      </c>
      <c r="H16" s="125">
        <v>71.099999999999994</v>
      </c>
      <c r="I16" s="72">
        <v>272</v>
      </c>
      <c r="J16" s="125">
        <v>5.91</v>
      </c>
      <c r="K16" s="72">
        <v>641</v>
      </c>
      <c r="L16" s="125">
        <v>13.92</v>
      </c>
      <c r="M16" s="72">
        <v>0</v>
      </c>
      <c r="N16" s="125">
        <v>0</v>
      </c>
      <c r="O16" s="72">
        <v>0</v>
      </c>
      <c r="P16" s="125">
        <v>0</v>
      </c>
    </row>
    <row r="17" spans="2:16">
      <c r="B17" s="169" t="s">
        <v>96</v>
      </c>
      <c r="C17" s="72">
        <v>12531</v>
      </c>
      <c r="D17" s="125">
        <v>100</v>
      </c>
      <c r="E17" s="72">
        <v>1541</v>
      </c>
      <c r="F17" s="125">
        <v>12.3</v>
      </c>
      <c r="G17" s="72">
        <v>9541</v>
      </c>
      <c r="H17" s="125">
        <v>76.14</v>
      </c>
      <c r="I17" s="72">
        <v>1449</v>
      </c>
      <c r="J17" s="125">
        <v>11.56</v>
      </c>
      <c r="K17" s="72">
        <v>0</v>
      </c>
      <c r="L17" s="125">
        <v>0</v>
      </c>
      <c r="M17" s="72">
        <v>0</v>
      </c>
      <c r="N17" s="125">
        <v>0</v>
      </c>
      <c r="O17" s="72">
        <v>0</v>
      </c>
      <c r="P17" s="125">
        <v>0</v>
      </c>
    </row>
    <row r="18" spans="2:16">
      <c r="B18" s="169" t="s">
        <v>97</v>
      </c>
      <c r="C18" s="72">
        <v>11162</v>
      </c>
      <c r="D18" s="125">
        <v>100</v>
      </c>
      <c r="E18" s="72">
        <v>5488</v>
      </c>
      <c r="F18" s="125">
        <v>49.17</v>
      </c>
      <c r="G18" s="72">
        <v>4084</v>
      </c>
      <c r="H18" s="125">
        <v>36.590000000000003</v>
      </c>
      <c r="I18" s="72">
        <v>324</v>
      </c>
      <c r="J18" s="125">
        <v>2.9</v>
      </c>
      <c r="K18" s="72">
        <v>1266</v>
      </c>
      <c r="L18" s="125">
        <v>11.34</v>
      </c>
      <c r="M18" s="72">
        <v>0</v>
      </c>
      <c r="N18" s="125">
        <v>0</v>
      </c>
      <c r="O18" s="72">
        <v>0</v>
      </c>
      <c r="P18" s="125">
        <v>0</v>
      </c>
    </row>
    <row r="19" spans="2:16">
      <c r="B19" s="169" t="s">
        <v>98</v>
      </c>
      <c r="C19" s="72">
        <v>6647</v>
      </c>
      <c r="D19" s="125">
        <v>100</v>
      </c>
      <c r="E19" s="72">
        <v>4250</v>
      </c>
      <c r="F19" s="125">
        <v>63.94</v>
      </c>
      <c r="G19" s="72">
        <v>1456</v>
      </c>
      <c r="H19" s="125">
        <v>21.9</v>
      </c>
      <c r="I19" s="72">
        <v>367</v>
      </c>
      <c r="J19" s="125">
        <v>5.52</v>
      </c>
      <c r="K19" s="72">
        <v>574</v>
      </c>
      <c r="L19" s="125">
        <v>8.64</v>
      </c>
      <c r="M19" s="72">
        <v>0</v>
      </c>
      <c r="N19" s="125">
        <v>0</v>
      </c>
      <c r="O19" s="72">
        <v>0</v>
      </c>
      <c r="P19" s="125">
        <v>0</v>
      </c>
    </row>
    <row r="20" spans="2:16">
      <c r="B20" s="169" t="s">
        <v>99</v>
      </c>
      <c r="C20" s="72">
        <v>6922</v>
      </c>
      <c r="D20" s="125">
        <v>100</v>
      </c>
      <c r="E20" s="72">
        <v>1989</v>
      </c>
      <c r="F20" s="125">
        <v>28.73</v>
      </c>
      <c r="G20" s="72">
        <v>3074</v>
      </c>
      <c r="H20" s="125">
        <v>44.41</v>
      </c>
      <c r="I20" s="72">
        <v>1205</v>
      </c>
      <c r="J20" s="125">
        <v>17.41</v>
      </c>
      <c r="K20" s="72">
        <v>654</v>
      </c>
      <c r="L20" s="125">
        <v>9.4499999999999993</v>
      </c>
      <c r="M20" s="72">
        <v>0</v>
      </c>
      <c r="N20" s="125">
        <v>0</v>
      </c>
      <c r="O20" s="72">
        <v>0</v>
      </c>
      <c r="P20" s="125">
        <v>0</v>
      </c>
    </row>
    <row r="21" spans="2:16">
      <c r="B21" s="169" t="s">
        <v>100</v>
      </c>
      <c r="C21" s="72">
        <v>12109</v>
      </c>
      <c r="D21" s="125">
        <v>100</v>
      </c>
      <c r="E21" s="72">
        <v>1331</v>
      </c>
      <c r="F21" s="125">
        <v>10.99</v>
      </c>
      <c r="G21" s="72">
        <v>7125</v>
      </c>
      <c r="H21" s="125">
        <v>58.84</v>
      </c>
      <c r="I21" s="72">
        <v>1009</v>
      </c>
      <c r="J21" s="125">
        <v>8.33</v>
      </c>
      <c r="K21" s="72">
        <v>2644</v>
      </c>
      <c r="L21" s="125">
        <v>21.83</v>
      </c>
      <c r="M21" s="72">
        <v>0</v>
      </c>
      <c r="N21" s="125">
        <v>0</v>
      </c>
      <c r="O21" s="72">
        <v>0</v>
      </c>
      <c r="P21" s="125">
        <v>0</v>
      </c>
    </row>
    <row r="22" spans="2:16">
      <c r="B22" s="169" t="s">
        <v>101</v>
      </c>
      <c r="C22" s="72">
        <v>480</v>
      </c>
      <c r="D22" s="125">
        <v>100</v>
      </c>
      <c r="E22" s="72">
        <v>0</v>
      </c>
      <c r="F22" s="125">
        <v>0</v>
      </c>
      <c r="G22" s="72">
        <v>214</v>
      </c>
      <c r="H22" s="125">
        <v>44.58</v>
      </c>
      <c r="I22" s="72">
        <v>108</v>
      </c>
      <c r="J22" s="125">
        <v>22.5</v>
      </c>
      <c r="K22" s="72">
        <v>158</v>
      </c>
      <c r="L22" s="125">
        <v>32.92</v>
      </c>
      <c r="M22" s="72">
        <v>0</v>
      </c>
      <c r="N22" s="125">
        <v>0</v>
      </c>
      <c r="O22" s="72">
        <v>0</v>
      </c>
      <c r="P22" s="125">
        <v>0</v>
      </c>
    </row>
    <row r="23" spans="2:16">
      <c r="B23" s="169" t="s">
        <v>102</v>
      </c>
      <c r="C23" s="72">
        <v>1385</v>
      </c>
      <c r="D23" s="125">
        <v>100</v>
      </c>
      <c r="E23" s="72">
        <v>659</v>
      </c>
      <c r="F23" s="125">
        <v>47.58</v>
      </c>
      <c r="G23" s="72">
        <v>586</v>
      </c>
      <c r="H23" s="125">
        <v>42.31</v>
      </c>
      <c r="I23" s="72">
        <v>140</v>
      </c>
      <c r="J23" s="125">
        <v>10.11</v>
      </c>
      <c r="K23" s="72">
        <v>0</v>
      </c>
      <c r="L23" s="125">
        <v>0</v>
      </c>
      <c r="M23" s="72">
        <v>0</v>
      </c>
      <c r="N23" s="125">
        <v>0</v>
      </c>
      <c r="O23" s="72">
        <v>0</v>
      </c>
      <c r="P23" s="125">
        <v>0</v>
      </c>
    </row>
    <row r="24" spans="2:16">
      <c r="B24" s="169" t="s">
        <v>103</v>
      </c>
      <c r="C24" s="72">
        <v>685</v>
      </c>
      <c r="D24" s="125">
        <v>100</v>
      </c>
      <c r="E24" s="72">
        <v>0</v>
      </c>
      <c r="F24" s="125">
        <v>0</v>
      </c>
      <c r="G24" s="72">
        <v>683</v>
      </c>
      <c r="H24" s="125">
        <v>99.71</v>
      </c>
      <c r="I24" s="72">
        <v>2</v>
      </c>
      <c r="J24" s="125">
        <v>0.28999999999999998</v>
      </c>
      <c r="K24" s="72">
        <v>0</v>
      </c>
      <c r="L24" s="125">
        <v>0</v>
      </c>
      <c r="M24" s="72">
        <v>0</v>
      </c>
      <c r="N24" s="125">
        <v>0</v>
      </c>
      <c r="O24" s="72">
        <v>0</v>
      </c>
      <c r="P24" s="125">
        <v>0</v>
      </c>
    </row>
    <row r="25" spans="2:16">
      <c r="B25" s="169" t="s">
        <v>104</v>
      </c>
      <c r="C25" s="72">
        <v>547</v>
      </c>
      <c r="D25" s="125">
        <v>100</v>
      </c>
      <c r="E25" s="72">
        <v>0</v>
      </c>
      <c r="F25" s="125">
        <v>0</v>
      </c>
      <c r="G25" s="72">
        <v>499</v>
      </c>
      <c r="H25" s="125">
        <v>91.22</v>
      </c>
      <c r="I25" s="72">
        <v>48</v>
      </c>
      <c r="J25" s="125">
        <v>8.7799999999999994</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4</v>
      </c>
      <c r="D27" s="126">
        <v>100</v>
      </c>
      <c r="E27" s="87">
        <v>2</v>
      </c>
      <c r="F27" s="126">
        <v>50</v>
      </c>
      <c r="G27" s="87">
        <v>2</v>
      </c>
      <c r="H27" s="126">
        <v>50</v>
      </c>
      <c r="I27" s="87">
        <v>0</v>
      </c>
      <c r="J27" s="126">
        <v>0</v>
      </c>
      <c r="K27" s="87">
        <v>0</v>
      </c>
      <c r="L27" s="126">
        <v>0</v>
      </c>
      <c r="M27" s="87">
        <v>0</v>
      </c>
      <c r="N27" s="126">
        <v>0</v>
      </c>
      <c r="O27" s="87">
        <v>0</v>
      </c>
      <c r="P27" s="126">
        <v>0</v>
      </c>
    </row>
    <row r="28" spans="2:16" ht="8" customHeight="1"/>
    <row r="29" spans="2:16">
      <c r="B29" s="31" t="s">
        <v>49</v>
      </c>
      <c r="C29" s="60">
        <v>91692</v>
      </c>
      <c r="D29" s="137">
        <v>100</v>
      </c>
      <c r="E29" s="60">
        <v>23324</v>
      </c>
      <c r="F29" s="137">
        <v>25.44</v>
      </c>
      <c r="G29" s="60">
        <v>50212</v>
      </c>
      <c r="H29" s="137">
        <v>54.76</v>
      </c>
      <c r="I29" s="60">
        <v>8119</v>
      </c>
      <c r="J29" s="137">
        <v>8.85</v>
      </c>
      <c r="K29" s="60">
        <v>9881</v>
      </c>
      <c r="L29" s="137">
        <v>10.78</v>
      </c>
      <c r="M29" s="60">
        <v>156</v>
      </c>
      <c r="N29" s="137">
        <v>0.17</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20" width="8" customWidth="1"/>
  </cols>
  <sheetData>
    <row r="1" spans="1:16" ht="15" customHeight="1"/>
    <row r="2" spans="1:16" ht="52.5" customHeight="1"/>
    <row r="3" spans="1:16" ht="23.5" customHeight="1">
      <c r="A3" s="201" t="s">
        <v>272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263</v>
      </c>
      <c r="D6" s="265"/>
      <c r="E6" s="265"/>
      <c r="F6" s="265"/>
      <c r="G6" s="265"/>
      <c r="H6" s="265"/>
      <c r="I6" s="265"/>
      <c r="J6" s="265"/>
      <c r="K6" s="265"/>
      <c r="L6" s="265"/>
      <c r="M6" s="265"/>
      <c r="N6" s="265"/>
      <c r="O6" s="265"/>
      <c r="P6" s="229"/>
    </row>
    <row r="7" spans="1:16" ht="60" customHeight="1">
      <c r="B7" s="204" t="s">
        <v>114</v>
      </c>
      <c r="C7" s="219" t="s">
        <v>171</v>
      </c>
      <c r="D7" s="211"/>
      <c r="E7" s="219" t="s">
        <v>264</v>
      </c>
      <c r="F7" s="211"/>
      <c r="G7" s="219" t="s">
        <v>265</v>
      </c>
      <c r="H7" s="211"/>
      <c r="I7" s="219" t="s">
        <v>266</v>
      </c>
      <c r="J7" s="211"/>
      <c r="K7" s="219" t="s">
        <v>267</v>
      </c>
      <c r="L7" s="211"/>
      <c r="M7" s="219" t="s">
        <v>268</v>
      </c>
      <c r="N7" s="211"/>
      <c r="O7" s="219" t="s">
        <v>269</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29" t="s">
        <v>88</v>
      </c>
      <c r="C9" s="95">
        <v>81</v>
      </c>
      <c r="D9" s="124">
        <v>100</v>
      </c>
      <c r="E9" s="95">
        <v>0</v>
      </c>
      <c r="F9" s="124">
        <v>0</v>
      </c>
      <c r="G9" s="95">
        <v>11</v>
      </c>
      <c r="H9" s="124">
        <v>13.58</v>
      </c>
      <c r="I9" s="95">
        <v>70</v>
      </c>
      <c r="J9" s="124">
        <v>86.42</v>
      </c>
      <c r="K9" s="95">
        <v>0</v>
      </c>
      <c r="L9" s="124">
        <v>0</v>
      </c>
      <c r="M9" s="95">
        <v>0</v>
      </c>
      <c r="N9" s="124">
        <v>0</v>
      </c>
      <c r="O9" s="95">
        <v>0</v>
      </c>
      <c r="P9" s="124">
        <v>0</v>
      </c>
    </row>
    <row r="10" spans="1:16">
      <c r="B10" s="169" t="s">
        <v>89</v>
      </c>
      <c r="C10" s="72">
        <v>1986</v>
      </c>
      <c r="D10" s="125">
        <v>100</v>
      </c>
      <c r="E10" s="72">
        <v>0</v>
      </c>
      <c r="F10" s="125">
        <v>0</v>
      </c>
      <c r="G10" s="72">
        <v>39</v>
      </c>
      <c r="H10" s="125">
        <v>1.96</v>
      </c>
      <c r="I10" s="72">
        <v>1947</v>
      </c>
      <c r="J10" s="125">
        <v>98.04</v>
      </c>
      <c r="K10" s="72">
        <v>0</v>
      </c>
      <c r="L10" s="125">
        <v>0</v>
      </c>
      <c r="M10" s="72">
        <v>0</v>
      </c>
      <c r="N10" s="125">
        <v>0</v>
      </c>
      <c r="O10" s="72">
        <v>0</v>
      </c>
      <c r="P10" s="125">
        <v>0</v>
      </c>
    </row>
    <row r="11" spans="1:16">
      <c r="B11" s="169" t="s">
        <v>90</v>
      </c>
      <c r="C11" s="72">
        <v>1860</v>
      </c>
      <c r="D11" s="125">
        <v>100</v>
      </c>
      <c r="E11" s="72">
        <v>161</v>
      </c>
      <c r="F11" s="125">
        <v>8.66</v>
      </c>
      <c r="G11" s="72">
        <v>15</v>
      </c>
      <c r="H11" s="125">
        <v>0.81</v>
      </c>
      <c r="I11" s="72">
        <v>196</v>
      </c>
      <c r="J11" s="125">
        <v>10.54</v>
      </c>
      <c r="K11" s="72">
        <v>1203</v>
      </c>
      <c r="L11" s="125">
        <v>64.680000000000007</v>
      </c>
      <c r="M11" s="72">
        <v>285</v>
      </c>
      <c r="N11" s="125">
        <v>15.32</v>
      </c>
      <c r="O11" s="72">
        <v>0</v>
      </c>
      <c r="P11" s="125">
        <v>0</v>
      </c>
    </row>
    <row r="12" spans="1:16">
      <c r="B12" s="169" t="s">
        <v>91</v>
      </c>
      <c r="C12" s="72">
        <v>45</v>
      </c>
      <c r="D12" s="125">
        <v>100</v>
      </c>
      <c r="E12" s="72">
        <v>0</v>
      </c>
      <c r="F12" s="125">
        <v>0</v>
      </c>
      <c r="G12" s="72">
        <v>0</v>
      </c>
      <c r="H12" s="125">
        <v>0</v>
      </c>
      <c r="I12" s="72">
        <v>45</v>
      </c>
      <c r="J12" s="125">
        <v>100</v>
      </c>
      <c r="K12" s="72">
        <v>0</v>
      </c>
      <c r="L12" s="125">
        <v>0</v>
      </c>
      <c r="M12" s="72">
        <v>0</v>
      </c>
      <c r="N12" s="125">
        <v>0</v>
      </c>
      <c r="O12" s="72">
        <v>0</v>
      </c>
      <c r="P12" s="125">
        <v>0</v>
      </c>
    </row>
    <row r="13" spans="1:16">
      <c r="B13" s="169" t="s">
        <v>92</v>
      </c>
      <c r="C13" s="72">
        <v>10035</v>
      </c>
      <c r="D13" s="125">
        <v>100</v>
      </c>
      <c r="E13" s="72">
        <v>6486</v>
      </c>
      <c r="F13" s="125">
        <v>64.63</v>
      </c>
      <c r="G13" s="72">
        <v>7</v>
      </c>
      <c r="H13" s="125">
        <v>7.0000000000000007E-2</v>
      </c>
      <c r="I13" s="72">
        <v>1392</v>
      </c>
      <c r="J13" s="125">
        <v>13.87</v>
      </c>
      <c r="K13" s="72">
        <v>2066</v>
      </c>
      <c r="L13" s="125">
        <v>20.59</v>
      </c>
      <c r="M13" s="72">
        <v>84</v>
      </c>
      <c r="N13" s="125">
        <v>0.84</v>
      </c>
      <c r="O13" s="72">
        <v>0</v>
      </c>
      <c r="P13" s="125">
        <v>0</v>
      </c>
    </row>
    <row r="14" spans="1:16">
      <c r="B14" s="169" t="s">
        <v>93</v>
      </c>
      <c r="C14" s="72">
        <v>53</v>
      </c>
      <c r="D14" s="125">
        <v>100</v>
      </c>
      <c r="E14" s="72">
        <v>0</v>
      </c>
      <c r="F14" s="125">
        <v>0</v>
      </c>
      <c r="G14" s="72">
        <v>3</v>
      </c>
      <c r="H14" s="125">
        <v>5.66</v>
      </c>
      <c r="I14" s="72">
        <v>1</v>
      </c>
      <c r="J14" s="125">
        <v>1.89</v>
      </c>
      <c r="K14" s="72">
        <v>49</v>
      </c>
      <c r="L14" s="125">
        <v>92.45</v>
      </c>
      <c r="M14" s="72">
        <v>0</v>
      </c>
      <c r="N14" s="125">
        <v>0</v>
      </c>
      <c r="O14" s="72">
        <v>0</v>
      </c>
      <c r="P14" s="125">
        <v>0</v>
      </c>
    </row>
    <row r="15" spans="1:16">
      <c r="B15" s="169" t="s">
        <v>94</v>
      </c>
      <c r="C15" s="72">
        <v>14504</v>
      </c>
      <c r="D15" s="125">
        <v>100</v>
      </c>
      <c r="E15" s="72">
        <v>3265</v>
      </c>
      <c r="F15" s="125">
        <v>22.51</v>
      </c>
      <c r="G15" s="72">
        <v>1</v>
      </c>
      <c r="H15" s="125">
        <v>0.01</v>
      </c>
      <c r="I15" s="72">
        <v>9203</v>
      </c>
      <c r="J15" s="125">
        <v>63.45</v>
      </c>
      <c r="K15" s="72">
        <v>2035</v>
      </c>
      <c r="L15" s="125">
        <v>14.03</v>
      </c>
      <c r="M15" s="72">
        <v>0</v>
      </c>
      <c r="N15" s="125">
        <v>0</v>
      </c>
      <c r="O15" s="72">
        <v>0</v>
      </c>
      <c r="P15" s="125">
        <v>0</v>
      </c>
    </row>
    <row r="16" spans="1:16">
      <c r="B16" s="169" t="s">
        <v>95</v>
      </c>
      <c r="C16" s="72">
        <v>3541</v>
      </c>
      <c r="D16" s="125">
        <v>100</v>
      </c>
      <c r="E16" s="72">
        <v>746</v>
      </c>
      <c r="F16" s="125">
        <v>21.07</v>
      </c>
      <c r="G16" s="72">
        <v>1831</v>
      </c>
      <c r="H16" s="125">
        <v>51.71</v>
      </c>
      <c r="I16" s="72">
        <v>134</v>
      </c>
      <c r="J16" s="125">
        <v>3.78</v>
      </c>
      <c r="K16" s="72">
        <v>830</v>
      </c>
      <c r="L16" s="125">
        <v>23.44</v>
      </c>
      <c r="M16" s="72">
        <v>0</v>
      </c>
      <c r="N16" s="125">
        <v>0</v>
      </c>
      <c r="O16" s="72">
        <v>0</v>
      </c>
      <c r="P16" s="125">
        <v>0</v>
      </c>
    </row>
    <row r="17" spans="2:16">
      <c r="B17" s="169" t="s">
        <v>96</v>
      </c>
      <c r="C17" s="72">
        <v>3835</v>
      </c>
      <c r="D17" s="125">
        <v>100</v>
      </c>
      <c r="E17" s="72">
        <v>2967</v>
      </c>
      <c r="F17" s="125">
        <v>77.37</v>
      </c>
      <c r="G17" s="72">
        <v>6</v>
      </c>
      <c r="H17" s="125">
        <v>0.16</v>
      </c>
      <c r="I17" s="72">
        <v>862</v>
      </c>
      <c r="J17" s="125">
        <v>22.48</v>
      </c>
      <c r="K17" s="72">
        <v>0</v>
      </c>
      <c r="L17" s="125">
        <v>0</v>
      </c>
      <c r="M17" s="72">
        <v>0</v>
      </c>
      <c r="N17" s="125">
        <v>0</v>
      </c>
      <c r="O17" s="72">
        <v>0</v>
      </c>
      <c r="P17" s="125">
        <v>0</v>
      </c>
    </row>
    <row r="18" spans="2:16">
      <c r="B18" s="169" t="s">
        <v>97</v>
      </c>
      <c r="C18" s="72">
        <v>9006</v>
      </c>
      <c r="D18" s="125">
        <v>100</v>
      </c>
      <c r="E18" s="72">
        <v>6519</v>
      </c>
      <c r="F18" s="125">
        <v>72.39</v>
      </c>
      <c r="G18" s="72">
        <v>1406</v>
      </c>
      <c r="H18" s="125">
        <v>15.61</v>
      </c>
      <c r="I18" s="72">
        <v>83</v>
      </c>
      <c r="J18" s="125">
        <v>0.92</v>
      </c>
      <c r="K18" s="72">
        <v>998</v>
      </c>
      <c r="L18" s="125">
        <v>11.08</v>
      </c>
      <c r="M18" s="72">
        <v>0</v>
      </c>
      <c r="N18" s="125">
        <v>0</v>
      </c>
      <c r="O18" s="72">
        <v>0</v>
      </c>
      <c r="P18" s="125">
        <v>0</v>
      </c>
    </row>
    <row r="19" spans="2:16">
      <c r="B19" s="169" t="s">
        <v>98</v>
      </c>
      <c r="C19" s="72">
        <v>7155</v>
      </c>
      <c r="D19" s="125">
        <v>100</v>
      </c>
      <c r="E19" s="72">
        <v>6006</v>
      </c>
      <c r="F19" s="125">
        <v>83.94</v>
      </c>
      <c r="G19" s="72">
        <v>0</v>
      </c>
      <c r="H19" s="125">
        <v>0</v>
      </c>
      <c r="I19" s="72">
        <v>291</v>
      </c>
      <c r="J19" s="125">
        <v>4.07</v>
      </c>
      <c r="K19" s="72">
        <v>858</v>
      </c>
      <c r="L19" s="125">
        <v>11.99</v>
      </c>
      <c r="M19" s="72">
        <v>0</v>
      </c>
      <c r="N19" s="125">
        <v>0</v>
      </c>
      <c r="O19" s="72">
        <v>0</v>
      </c>
      <c r="P19" s="125">
        <v>0</v>
      </c>
    </row>
    <row r="20" spans="2:16">
      <c r="B20" s="169" t="s">
        <v>99</v>
      </c>
      <c r="C20" s="72">
        <v>7383</v>
      </c>
      <c r="D20" s="125">
        <v>100</v>
      </c>
      <c r="E20" s="72">
        <v>3136</v>
      </c>
      <c r="F20" s="125">
        <v>42.48</v>
      </c>
      <c r="G20" s="72">
        <v>885</v>
      </c>
      <c r="H20" s="125">
        <v>11.99</v>
      </c>
      <c r="I20" s="72">
        <v>1517</v>
      </c>
      <c r="J20" s="125">
        <v>20.55</v>
      </c>
      <c r="K20" s="72">
        <v>1845</v>
      </c>
      <c r="L20" s="125">
        <v>24.99</v>
      </c>
      <c r="M20" s="72">
        <v>0</v>
      </c>
      <c r="N20" s="125">
        <v>0</v>
      </c>
      <c r="O20" s="72">
        <v>0</v>
      </c>
      <c r="P20" s="125">
        <v>0</v>
      </c>
    </row>
    <row r="21" spans="2:16">
      <c r="B21" s="169" t="s">
        <v>100</v>
      </c>
      <c r="C21" s="72">
        <v>5749</v>
      </c>
      <c r="D21" s="125">
        <v>100</v>
      </c>
      <c r="E21" s="72">
        <v>1089</v>
      </c>
      <c r="F21" s="125">
        <v>18.940000000000001</v>
      </c>
      <c r="G21" s="72">
        <v>9</v>
      </c>
      <c r="H21" s="125">
        <v>0.16</v>
      </c>
      <c r="I21" s="72">
        <v>396</v>
      </c>
      <c r="J21" s="125">
        <v>6.89</v>
      </c>
      <c r="K21" s="72">
        <v>4255</v>
      </c>
      <c r="L21" s="125">
        <v>74.010000000000005</v>
      </c>
      <c r="M21" s="72">
        <v>0</v>
      </c>
      <c r="N21" s="125">
        <v>0</v>
      </c>
      <c r="O21" s="72">
        <v>0</v>
      </c>
      <c r="P21" s="125">
        <v>0</v>
      </c>
    </row>
    <row r="22" spans="2:16">
      <c r="B22" s="169" t="s">
        <v>101</v>
      </c>
      <c r="C22" s="72">
        <v>202</v>
      </c>
      <c r="D22" s="125">
        <v>100</v>
      </c>
      <c r="E22" s="72">
        <v>0</v>
      </c>
      <c r="F22" s="125">
        <v>0</v>
      </c>
      <c r="G22" s="72">
        <v>0</v>
      </c>
      <c r="H22" s="125">
        <v>0</v>
      </c>
      <c r="I22" s="72">
        <v>71</v>
      </c>
      <c r="J22" s="125">
        <v>35.15</v>
      </c>
      <c r="K22" s="72">
        <v>131</v>
      </c>
      <c r="L22" s="125">
        <v>64.849999999999994</v>
      </c>
      <c r="M22" s="72">
        <v>0</v>
      </c>
      <c r="N22" s="125">
        <v>0</v>
      </c>
      <c r="O22" s="72">
        <v>0</v>
      </c>
      <c r="P22" s="125">
        <v>0</v>
      </c>
    </row>
    <row r="23" spans="2:16">
      <c r="B23" s="169" t="s">
        <v>102</v>
      </c>
      <c r="C23" s="72">
        <v>943</v>
      </c>
      <c r="D23" s="125">
        <v>100</v>
      </c>
      <c r="E23" s="72">
        <v>581</v>
      </c>
      <c r="F23" s="125">
        <v>61.61</v>
      </c>
      <c r="G23" s="72">
        <v>13</v>
      </c>
      <c r="H23" s="125">
        <v>1.38</v>
      </c>
      <c r="I23" s="72">
        <v>207</v>
      </c>
      <c r="J23" s="125">
        <v>21.95</v>
      </c>
      <c r="K23" s="72">
        <v>142</v>
      </c>
      <c r="L23" s="125">
        <v>15.06</v>
      </c>
      <c r="M23" s="72">
        <v>0</v>
      </c>
      <c r="N23" s="125">
        <v>0</v>
      </c>
      <c r="O23" s="72">
        <v>0</v>
      </c>
      <c r="P23" s="125">
        <v>0</v>
      </c>
    </row>
    <row r="24" spans="2:16">
      <c r="B24" s="169" t="s">
        <v>103</v>
      </c>
      <c r="C24" s="72">
        <v>39</v>
      </c>
      <c r="D24" s="125">
        <v>100</v>
      </c>
      <c r="E24" s="72">
        <v>0</v>
      </c>
      <c r="F24" s="125">
        <v>0</v>
      </c>
      <c r="G24" s="72">
        <v>36</v>
      </c>
      <c r="H24" s="125">
        <v>92.31</v>
      </c>
      <c r="I24" s="72">
        <v>3</v>
      </c>
      <c r="J24" s="125">
        <v>7.69</v>
      </c>
      <c r="K24" s="72">
        <v>0</v>
      </c>
      <c r="L24" s="125">
        <v>0</v>
      </c>
      <c r="M24" s="72">
        <v>0</v>
      </c>
      <c r="N24" s="125">
        <v>0</v>
      </c>
      <c r="O24" s="72">
        <v>0</v>
      </c>
      <c r="P24" s="125">
        <v>0</v>
      </c>
    </row>
    <row r="25" spans="2:16">
      <c r="B25" s="169" t="s">
        <v>104</v>
      </c>
      <c r="C25" s="72">
        <v>34</v>
      </c>
      <c r="D25" s="125">
        <v>100</v>
      </c>
      <c r="E25" s="72">
        <v>0</v>
      </c>
      <c r="F25" s="125">
        <v>0</v>
      </c>
      <c r="G25" s="72">
        <v>13</v>
      </c>
      <c r="H25" s="125">
        <v>38.24</v>
      </c>
      <c r="I25" s="72">
        <v>21</v>
      </c>
      <c r="J25" s="125">
        <v>61.76</v>
      </c>
      <c r="K25" s="72">
        <v>0</v>
      </c>
      <c r="L25" s="125">
        <v>0</v>
      </c>
      <c r="M25" s="72">
        <v>0</v>
      </c>
      <c r="N25" s="125">
        <v>0</v>
      </c>
      <c r="O25" s="72">
        <v>0</v>
      </c>
      <c r="P25" s="125">
        <v>0</v>
      </c>
    </row>
    <row r="26" spans="2:16">
      <c r="B26" s="169" t="s">
        <v>105</v>
      </c>
      <c r="C26" s="72">
        <v>0</v>
      </c>
      <c r="D26" s="125">
        <v>0</v>
      </c>
      <c r="E26" s="72">
        <v>0</v>
      </c>
      <c r="F26" s="125">
        <v>0</v>
      </c>
      <c r="G26" s="72">
        <v>0</v>
      </c>
      <c r="H26" s="125">
        <v>0</v>
      </c>
      <c r="I26" s="72">
        <v>0</v>
      </c>
      <c r="J26" s="125">
        <v>0</v>
      </c>
      <c r="K26" s="72">
        <v>0</v>
      </c>
      <c r="L26" s="125">
        <v>0</v>
      </c>
      <c r="M26" s="72">
        <v>0</v>
      </c>
      <c r="N26" s="125">
        <v>0</v>
      </c>
      <c r="O26" s="72">
        <v>0</v>
      </c>
      <c r="P26" s="125">
        <v>0</v>
      </c>
    </row>
    <row r="27" spans="2:16">
      <c r="B27" s="30" t="s">
        <v>106</v>
      </c>
      <c r="C27" s="87">
        <v>1</v>
      </c>
      <c r="D27" s="126">
        <v>100</v>
      </c>
      <c r="E27" s="87">
        <v>1</v>
      </c>
      <c r="F27" s="126">
        <v>100</v>
      </c>
      <c r="G27" s="87">
        <v>0</v>
      </c>
      <c r="H27" s="126">
        <v>0</v>
      </c>
      <c r="I27" s="87">
        <v>0</v>
      </c>
      <c r="J27" s="126">
        <v>0</v>
      </c>
      <c r="K27" s="87">
        <v>0</v>
      </c>
      <c r="L27" s="126">
        <v>0</v>
      </c>
      <c r="M27" s="87">
        <v>0</v>
      </c>
      <c r="N27" s="126">
        <v>0</v>
      </c>
      <c r="O27" s="87">
        <v>0</v>
      </c>
      <c r="P27" s="126">
        <v>0</v>
      </c>
    </row>
    <row r="28" spans="2:16" ht="8" customHeight="1"/>
    <row r="29" spans="2:16">
      <c r="B29" s="31" t="s">
        <v>49</v>
      </c>
      <c r="C29" s="60">
        <v>66452</v>
      </c>
      <c r="D29" s="137">
        <v>100</v>
      </c>
      <c r="E29" s="60">
        <v>30957</v>
      </c>
      <c r="F29" s="137">
        <v>46.59</v>
      </c>
      <c r="G29" s="60">
        <v>4275</v>
      </c>
      <c r="H29" s="137">
        <v>6.43</v>
      </c>
      <c r="I29" s="60">
        <v>16439</v>
      </c>
      <c r="J29" s="137">
        <v>24.74</v>
      </c>
      <c r="K29" s="60">
        <v>14412</v>
      </c>
      <c r="L29" s="137">
        <v>21.69</v>
      </c>
      <c r="M29" s="60">
        <v>369</v>
      </c>
      <c r="N29" s="137">
        <v>0.56000000000000005</v>
      </c>
      <c r="O29" s="60">
        <v>0</v>
      </c>
      <c r="P29" s="137">
        <v>0</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273</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163358</v>
      </c>
      <c r="D9" s="41">
        <v>0.86461624774395696</v>
      </c>
      <c r="E9" s="40">
        <v>25481</v>
      </c>
      <c r="F9" s="41">
        <v>0.13486506084038591</v>
      </c>
      <c r="G9" s="40">
        <v>98</v>
      </c>
      <c r="H9" s="41">
        <v>5.1869141565707088E-4</v>
      </c>
      <c r="I9" s="40">
        <v>0</v>
      </c>
      <c r="J9" s="41">
        <v>0</v>
      </c>
      <c r="K9" s="40">
        <v>0</v>
      </c>
      <c r="L9" s="41">
        <v>0</v>
      </c>
      <c r="M9" s="40">
        <v>0</v>
      </c>
      <c r="N9" s="41">
        <v>0</v>
      </c>
      <c r="O9" s="40">
        <v>0</v>
      </c>
      <c r="P9" s="41">
        <v>0</v>
      </c>
    </row>
    <row r="10" spans="1:16">
      <c r="B10" s="111" t="s">
        <v>89</v>
      </c>
      <c r="C10" s="42">
        <v>3578</v>
      </c>
      <c r="D10" s="43">
        <v>0.2316157431382703</v>
      </c>
      <c r="E10" s="42">
        <v>7173</v>
      </c>
      <c r="F10" s="43">
        <v>0.4643319523562921</v>
      </c>
      <c r="G10" s="42">
        <v>285</v>
      </c>
      <c r="H10" s="43">
        <v>1.8448990160538581E-2</v>
      </c>
      <c r="I10" s="42">
        <v>2716</v>
      </c>
      <c r="J10" s="43">
        <v>0.17581563956499219</v>
      </c>
      <c r="K10" s="42">
        <v>672</v>
      </c>
      <c r="L10" s="43">
        <v>4.3500776799585708E-2</v>
      </c>
      <c r="M10" s="42">
        <v>0</v>
      </c>
      <c r="N10" s="43">
        <v>0</v>
      </c>
      <c r="O10" s="42">
        <v>1024</v>
      </c>
      <c r="P10" s="43">
        <v>6.6286897980321072E-2</v>
      </c>
    </row>
    <row r="11" spans="1:16">
      <c r="B11" s="111" t="s">
        <v>90</v>
      </c>
      <c r="C11" s="42">
        <v>5323</v>
      </c>
      <c r="D11" s="43">
        <v>0.3505663856691254</v>
      </c>
      <c r="E11" s="42">
        <v>4923</v>
      </c>
      <c r="F11" s="43">
        <v>0.32422286617492102</v>
      </c>
      <c r="G11" s="42">
        <v>410</v>
      </c>
      <c r="H11" s="43">
        <v>2.700210748155954E-2</v>
      </c>
      <c r="I11" s="42">
        <v>2969</v>
      </c>
      <c r="J11" s="43">
        <v>0.19553477344573239</v>
      </c>
      <c r="K11" s="42">
        <v>0</v>
      </c>
      <c r="L11" s="43">
        <v>0</v>
      </c>
      <c r="M11" s="42">
        <v>1</v>
      </c>
      <c r="N11" s="43">
        <v>6.585879873551106E-5</v>
      </c>
      <c r="O11" s="42">
        <v>1558</v>
      </c>
      <c r="P11" s="43">
        <v>0.10260800842992621</v>
      </c>
    </row>
    <row r="12" spans="1:16">
      <c r="B12" s="111" t="s">
        <v>91</v>
      </c>
      <c r="C12" s="42">
        <v>642</v>
      </c>
      <c r="D12" s="43">
        <v>3.7445319335083112E-2</v>
      </c>
      <c r="E12" s="42">
        <v>14552</v>
      </c>
      <c r="F12" s="43">
        <v>0.84876057159521723</v>
      </c>
      <c r="G12" s="42">
        <v>66</v>
      </c>
      <c r="H12" s="43">
        <v>3.8495188101487312E-3</v>
      </c>
      <c r="I12" s="42">
        <v>15</v>
      </c>
      <c r="J12" s="43">
        <v>8.7489063867016625E-4</v>
      </c>
      <c r="K12" s="42">
        <v>1520</v>
      </c>
      <c r="L12" s="43">
        <v>8.8655584718576846E-2</v>
      </c>
      <c r="M12" s="42">
        <v>317</v>
      </c>
      <c r="N12" s="43">
        <v>1.848935549722951E-2</v>
      </c>
      <c r="O12" s="42">
        <v>33</v>
      </c>
      <c r="P12" s="43">
        <v>1.924759405074366E-3</v>
      </c>
    </row>
    <row r="13" spans="1:16">
      <c r="B13" s="111" t="s">
        <v>92</v>
      </c>
      <c r="C13" s="42">
        <v>262</v>
      </c>
      <c r="D13" s="43">
        <v>2.0919833918875759E-2</v>
      </c>
      <c r="E13" s="42">
        <v>4703</v>
      </c>
      <c r="F13" s="43">
        <v>0.37551900351325462</v>
      </c>
      <c r="G13" s="42">
        <v>4799</v>
      </c>
      <c r="H13" s="43">
        <v>0.38318428617055261</v>
      </c>
      <c r="I13" s="42">
        <v>4</v>
      </c>
      <c r="J13" s="43">
        <v>3.1938677738741622E-4</v>
      </c>
      <c r="K13" s="42">
        <v>898</v>
      </c>
      <c r="L13" s="43">
        <v>7.1702331523474924E-2</v>
      </c>
      <c r="M13" s="42">
        <v>1727</v>
      </c>
      <c r="N13" s="43">
        <v>0.1378952411370169</v>
      </c>
      <c r="O13" s="42">
        <v>131</v>
      </c>
      <c r="P13" s="43">
        <v>1.0459916959437879E-2</v>
      </c>
    </row>
    <row r="14" spans="1:16">
      <c r="B14" s="111" t="s">
        <v>93</v>
      </c>
      <c r="C14" s="42">
        <v>493</v>
      </c>
      <c r="D14" s="43">
        <v>5.2931071505260899E-2</v>
      </c>
      <c r="E14" s="42">
        <v>2871</v>
      </c>
      <c r="F14" s="43">
        <v>0.3082456517071076</v>
      </c>
      <c r="G14" s="42">
        <v>1</v>
      </c>
      <c r="H14" s="43">
        <v>1.073652566029633E-4</v>
      </c>
      <c r="I14" s="42">
        <v>4859</v>
      </c>
      <c r="J14" s="43">
        <v>0.5216877818337986</v>
      </c>
      <c r="K14" s="42">
        <v>30</v>
      </c>
      <c r="L14" s="43">
        <v>3.2209576980888979E-3</v>
      </c>
      <c r="M14" s="42">
        <v>0</v>
      </c>
      <c r="N14" s="43">
        <v>0</v>
      </c>
      <c r="O14" s="42">
        <v>1060</v>
      </c>
      <c r="P14" s="43">
        <v>0.1138071719991411</v>
      </c>
    </row>
    <row r="15" spans="1:16">
      <c r="B15" s="111" t="s">
        <v>94</v>
      </c>
      <c r="C15" s="42">
        <v>14702</v>
      </c>
      <c r="D15" s="43">
        <v>0.36382083642662699</v>
      </c>
      <c r="E15" s="42">
        <v>10123</v>
      </c>
      <c r="F15" s="43">
        <v>0.25050730017322442</v>
      </c>
      <c r="G15" s="42">
        <v>5147</v>
      </c>
      <c r="H15" s="43">
        <v>0.1273694630042069</v>
      </c>
      <c r="I15" s="42">
        <v>5768</v>
      </c>
      <c r="J15" s="43">
        <v>0.14273694630042069</v>
      </c>
      <c r="K15" s="42">
        <v>392</v>
      </c>
      <c r="L15" s="43">
        <v>9.7005691660480078E-3</v>
      </c>
      <c r="M15" s="42">
        <v>0</v>
      </c>
      <c r="N15" s="43">
        <v>0</v>
      </c>
      <c r="O15" s="42">
        <v>4278</v>
      </c>
      <c r="P15" s="43">
        <v>0.10586488492947289</v>
      </c>
    </row>
    <row r="16" spans="1:16">
      <c r="B16" s="111" t="s">
        <v>95</v>
      </c>
      <c r="C16" s="42">
        <v>5875</v>
      </c>
      <c r="D16" s="43">
        <v>0.38391165131020061</v>
      </c>
      <c r="E16" s="42">
        <v>5106</v>
      </c>
      <c r="F16" s="43">
        <v>0.33366006665359732</v>
      </c>
      <c r="G16" s="42">
        <v>1176</v>
      </c>
      <c r="H16" s="43">
        <v>7.6847676926092928E-2</v>
      </c>
      <c r="I16" s="42">
        <v>95</v>
      </c>
      <c r="J16" s="43">
        <v>6.2079330850160104E-3</v>
      </c>
      <c r="K16" s="42">
        <v>2539</v>
      </c>
      <c r="L16" s="43">
        <v>0.16591518003005951</v>
      </c>
      <c r="M16" s="42">
        <v>441</v>
      </c>
      <c r="N16" s="43">
        <v>2.8817878847284841E-2</v>
      </c>
      <c r="O16" s="42">
        <v>71</v>
      </c>
      <c r="P16" s="43">
        <v>4.639613147748807E-3</v>
      </c>
    </row>
    <row r="17" spans="2:16">
      <c r="B17" s="111" t="s">
        <v>96</v>
      </c>
      <c r="C17" s="42">
        <v>11373</v>
      </c>
      <c r="D17" s="43">
        <v>0.2377398720682303</v>
      </c>
      <c r="E17" s="42">
        <v>28762</v>
      </c>
      <c r="F17" s="43">
        <v>0.60123750992934488</v>
      </c>
      <c r="G17" s="42">
        <v>1704</v>
      </c>
      <c r="H17" s="43">
        <v>3.5620218236548352E-2</v>
      </c>
      <c r="I17" s="42">
        <v>0</v>
      </c>
      <c r="J17" s="43">
        <v>0</v>
      </c>
      <c r="K17" s="42">
        <v>0</v>
      </c>
      <c r="L17" s="43">
        <v>0</v>
      </c>
      <c r="M17" s="42">
        <v>5999</v>
      </c>
      <c r="N17" s="43">
        <v>0.1254023997658765</v>
      </c>
      <c r="O17" s="42">
        <v>0</v>
      </c>
      <c r="P17" s="43">
        <v>0</v>
      </c>
    </row>
    <row r="18" spans="2:16">
      <c r="B18" s="111" t="s">
        <v>97</v>
      </c>
      <c r="C18" s="42">
        <v>4458</v>
      </c>
      <c r="D18" s="43">
        <v>5.5637371140453792E-2</v>
      </c>
      <c r="E18" s="42">
        <v>60573</v>
      </c>
      <c r="F18" s="43">
        <v>0.75597184434515641</v>
      </c>
      <c r="G18" s="42">
        <v>9497</v>
      </c>
      <c r="H18" s="43">
        <v>0.1185258218306168</v>
      </c>
      <c r="I18" s="42">
        <v>175</v>
      </c>
      <c r="J18" s="43">
        <v>2.1840601053340989E-3</v>
      </c>
      <c r="K18" s="42">
        <v>922</v>
      </c>
      <c r="L18" s="43">
        <v>1.1506876669245941E-2</v>
      </c>
      <c r="M18" s="42">
        <v>4482</v>
      </c>
      <c r="N18" s="43">
        <v>5.5936899383471031E-2</v>
      </c>
      <c r="O18" s="42">
        <v>19</v>
      </c>
      <c r="P18" s="43">
        <v>2.3712652572198791E-4</v>
      </c>
    </row>
    <row r="19" spans="2:16">
      <c r="B19" s="111" t="s">
        <v>98</v>
      </c>
      <c r="C19" s="42">
        <v>350</v>
      </c>
      <c r="D19" s="43">
        <v>5.3110773899848251E-2</v>
      </c>
      <c r="E19" s="42">
        <v>400</v>
      </c>
      <c r="F19" s="43">
        <v>6.0698027314112293E-2</v>
      </c>
      <c r="G19" s="42">
        <v>4820</v>
      </c>
      <c r="H19" s="43">
        <v>0.73141122913505308</v>
      </c>
      <c r="I19" s="42">
        <v>2</v>
      </c>
      <c r="J19" s="43">
        <v>3.0349013657056151E-4</v>
      </c>
      <c r="K19" s="42">
        <v>1009</v>
      </c>
      <c r="L19" s="43">
        <v>0.15311077389984831</v>
      </c>
      <c r="M19" s="42">
        <v>5</v>
      </c>
      <c r="N19" s="43">
        <v>7.5872534142640367E-4</v>
      </c>
      <c r="O19" s="42">
        <v>4</v>
      </c>
      <c r="P19" s="43">
        <v>6.0698027314112291E-4</v>
      </c>
    </row>
    <row r="20" spans="2:16">
      <c r="B20" s="111" t="s">
        <v>99</v>
      </c>
      <c r="C20" s="42">
        <v>11988</v>
      </c>
      <c r="D20" s="43">
        <v>0.23017107309486781</v>
      </c>
      <c r="E20" s="42">
        <v>29288</v>
      </c>
      <c r="F20" s="43">
        <v>0.56233319893247313</v>
      </c>
      <c r="G20" s="42">
        <v>7945</v>
      </c>
      <c r="H20" s="43">
        <v>0.15254497628784819</v>
      </c>
      <c r="I20" s="42">
        <v>0</v>
      </c>
      <c r="J20" s="43">
        <v>0</v>
      </c>
      <c r="K20" s="42">
        <v>3</v>
      </c>
      <c r="L20" s="43">
        <v>5.7600368642359312E-5</v>
      </c>
      <c r="M20" s="42">
        <v>2</v>
      </c>
      <c r="N20" s="43">
        <v>3.8400245761572868E-5</v>
      </c>
      <c r="O20" s="42">
        <v>2857</v>
      </c>
      <c r="P20" s="43">
        <v>5.4854751070406847E-2</v>
      </c>
    </row>
    <row r="21" spans="2:16">
      <c r="B21" s="111" t="s">
        <v>100</v>
      </c>
      <c r="C21" s="42">
        <v>46676</v>
      </c>
      <c r="D21" s="43">
        <v>0.60815635179153094</v>
      </c>
      <c r="E21" s="42">
        <v>18481</v>
      </c>
      <c r="F21" s="43">
        <v>0.24079478827361561</v>
      </c>
      <c r="G21" s="42">
        <v>4673</v>
      </c>
      <c r="H21" s="43">
        <v>6.0885993485342023E-2</v>
      </c>
      <c r="I21" s="42">
        <v>317</v>
      </c>
      <c r="J21" s="43">
        <v>4.1302931596091204E-3</v>
      </c>
      <c r="K21" s="42">
        <v>6367</v>
      </c>
      <c r="L21" s="43">
        <v>8.2957654723127036E-2</v>
      </c>
      <c r="M21" s="42">
        <v>81</v>
      </c>
      <c r="N21" s="43">
        <v>1.0553745928338759E-3</v>
      </c>
      <c r="O21" s="42">
        <v>155</v>
      </c>
      <c r="P21" s="43">
        <v>2.019543973941368E-3</v>
      </c>
    </row>
    <row r="22" spans="2:16">
      <c r="B22" s="111" t="s">
        <v>101</v>
      </c>
      <c r="C22" s="42">
        <v>2675</v>
      </c>
      <c r="D22" s="43">
        <v>0.16640746500777609</v>
      </c>
      <c r="E22" s="42">
        <v>10874</v>
      </c>
      <c r="F22" s="43">
        <v>0.67645412130637639</v>
      </c>
      <c r="G22" s="42">
        <v>185</v>
      </c>
      <c r="H22" s="43">
        <v>1.1508553654743389E-2</v>
      </c>
      <c r="I22" s="42">
        <v>11</v>
      </c>
      <c r="J22" s="43">
        <v>6.8429237947122861E-4</v>
      </c>
      <c r="K22" s="42">
        <v>370</v>
      </c>
      <c r="L22" s="43">
        <v>2.3017107309486778E-2</v>
      </c>
      <c r="M22" s="42">
        <v>6</v>
      </c>
      <c r="N22" s="43">
        <v>3.7325038880248841E-4</v>
      </c>
      <c r="O22" s="42">
        <v>1954</v>
      </c>
      <c r="P22" s="43">
        <v>0.12155520995334371</v>
      </c>
    </row>
    <row r="23" spans="2:16">
      <c r="B23" s="111" t="s">
        <v>102</v>
      </c>
      <c r="C23" s="42">
        <v>8</v>
      </c>
      <c r="D23" s="43">
        <v>1.9006889997624139E-3</v>
      </c>
      <c r="E23" s="42">
        <v>2603</v>
      </c>
      <c r="F23" s="43">
        <v>0.61843668329769541</v>
      </c>
      <c r="G23" s="42">
        <v>602</v>
      </c>
      <c r="H23" s="43">
        <v>0.14302684723212161</v>
      </c>
      <c r="I23" s="42">
        <v>10</v>
      </c>
      <c r="J23" s="43">
        <v>2.3758612497030169E-3</v>
      </c>
      <c r="K23" s="42">
        <v>732</v>
      </c>
      <c r="L23" s="43">
        <v>0.17391304347826089</v>
      </c>
      <c r="M23" s="42">
        <v>11</v>
      </c>
      <c r="N23" s="43">
        <v>2.6134473746733189E-3</v>
      </c>
      <c r="O23" s="42">
        <v>243</v>
      </c>
      <c r="P23" s="43">
        <v>5.7733428367783321E-2</v>
      </c>
    </row>
    <row r="24" spans="2:16">
      <c r="B24" s="111" t="s">
        <v>103</v>
      </c>
      <c r="C24" s="42">
        <v>1630</v>
      </c>
      <c r="D24" s="43">
        <v>9.979795506030735E-2</v>
      </c>
      <c r="E24" s="42">
        <v>10650</v>
      </c>
      <c r="F24" s="43">
        <v>0.65205412355354186</v>
      </c>
      <c r="G24" s="42">
        <v>272</v>
      </c>
      <c r="H24" s="43">
        <v>1.6653401089818162E-2</v>
      </c>
      <c r="I24" s="42">
        <v>2</v>
      </c>
      <c r="J24" s="43">
        <v>1.2245147860160411E-4</v>
      </c>
      <c r="K24" s="42">
        <v>1036</v>
      </c>
      <c r="L24" s="43">
        <v>6.3429865915630934E-2</v>
      </c>
      <c r="M24" s="42">
        <v>2743</v>
      </c>
      <c r="N24" s="43">
        <v>0.16794220290209999</v>
      </c>
      <c r="O24" s="42">
        <v>0</v>
      </c>
      <c r="P24" s="43">
        <v>0</v>
      </c>
    </row>
    <row r="25" spans="2:16">
      <c r="B25" s="111" t="s">
        <v>104</v>
      </c>
      <c r="C25" s="42">
        <v>1437</v>
      </c>
      <c r="D25" s="43">
        <v>0.76273885350318471</v>
      </c>
      <c r="E25" s="42">
        <v>58</v>
      </c>
      <c r="F25" s="43">
        <v>3.0785562632696391E-2</v>
      </c>
      <c r="G25" s="42">
        <v>22</v>
      </c>
      <c r="H25" s="43">
        <v>1.167728237791932E-2</v>
      </c>
      <c r="I25" s="42">
        <v>44</v>
      </c>
      <c r="J25" s="43">
        <v>2.3354564755838639E-2</v>
      </c>
      <c r="K25" s="42">
        <v>57</v>
      </c>
      <c r="L25" s="43">
        <v>3.0254777070063691E-2</v>
      </c>
      <c r="M25" s="42">
        <v>0</v>
      </c>
      <c r="N25" s="43">
        <v>0</v>
      </c>
      <c r="O25" s="42">
        <v>266</v>
      </c>
      <c r="P25" s="43">
        <v>0.14118895966029721</v>
      </c>
    </row>
    <row r="26" spans="2:16">
      <c r="B26" s="111" t="s">
        <v>105</v>
      </c>
      <c r="C26" s="42">
        <v>99</v>
      </c>
      <c r="D26" s="43">
        <v>0.89189189189189189</v>
      </c>
      <c r="E26" s="42">
        <v>11</v>
      </c>
      <c r="F26" s="43">
        <v>9.90990990990991E-2</v>
      </c>
      <c r="G26" s="42">
        <v>0</v>
      </c>
      <c r="H26" s="43">
        <v>0</v>
      </c>
      <c r="I26" s="42">
        <v>0</v>
      </c>
      <c r="J26" s="43">
        <v>0</v>
      </c>
      <c r="K26" s="42">
        <v>1</v>
      </c>
      <c r="L26" s="43">
        <v>9.0090090090090089E-3</v>
      </c>
      <c r="M26" s="42">
        <v>0</v>
      </c>
      <c r="N26" s="43">
        <v>0</v>
      </c>
      <c r="O26" s="42">
        <v>0</v>
      </c>
      <c r="P26" s="43">
        <v>0</v>
      </c>
    </row>
    <row r="27" spans="2:16">
      <c r="B27" s="115" t="s">
        <v>106</v>
      </c>
      <c r="C27" s="44">
        <v>210</v>
      </c>
      <c r="D27" s="45">
        <v>0.79545454545454541</v>
      </c>
      <c r="E27" s="44">
        <v>14</v>
      </c>
      <c r="F27" s="45">
        <v>5.3030303030303032E-2</v>
      </c>
      <c r="G27" s="44">
        <v>2</v>
      </c>
      <c r="H27" s="45">
        <v>7.575757575757576E-3</v>
      </c>
      <c r="I27" s="44">
        <v>3</v>
      </c>
      <c r="J27" s="45">
        <v>1.136363636363636E-2</v>
      </c>
      <c r="K27" s="44">
        <v>30</v>
      </c>
      <c r="L27" s="45">
        <v>0.1136363636363636</v>
      </c>
      <c r="M27" s="44">
        <v>0</v>
      </c>
      <c r="N27" s="45">
        <v>0</v>
      </c>
      <c r="O27" s="44">
        <v>5</v>
      </c>
      <c r="P27" s="45">
        <v>1.893939393939394E-2</v>
      </c>
    </row>
    <row r="28" spans="2:16" ht="7.5" customHeight="1"/>
    <row r="29" spans="2:16">
      <c r="B29" s="119" t="s">
        <v>49</v>
      </c>
      <c r="C29" s="46">
        <v>275137</v>
      </c>
      <c r="D29" s="47">
        <v>0.44626845820465583</v>
      </c>
      <c r="E29" s="46">
        <v>236646</v>
      </c>
      <c r="F29" s="47">
        <v>0.383836581631329</v>
      </c>
      <c r="G29" s="46">
        <v>41704</v>
      </c>
      <c r="H29" s="47">
        <v>6.7643318713829698E-2</v>
      </c>
      <c r="I29" s="46">
        <v>16990</v>
      </c>
      <c r="J29" s="47">
        <v>2.7557548075675391E-2</v>
      </c>
      <c r="K29" s="46">
        <v>16578</v>
      </c>
      <c r="L29" s="47">
        <v>2.6889289699737889E-2</v>
      </c>
      <c r="M29" s="46">
        <v>15815</v>
      </c>
      <c r="N29" s="47">
        <v>2.5651714115174008E-2</v>
      </c>
      <c r="O29" s="46">
        <v>13658</v>
      </c>
      <c r="P29" s="47">
        <v>2.2153089559598271E-2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282</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70325</v>
      </c>
      <c r="D9" s="41">
        <v>0.89060699314868985</v>
      </c>
      <c r="E9" s="40">
        <v>8595</v>
      </c>
      <c r="F9" s="41">
        <v>0.1088484480072946</v>
      </c>
      <c r="G9" s="40">
        <v>43</v>
      </c>
      <c r="H9" s="41">
        <v>5.4455884401555157E-4</v>
      </c>
      <c r="I9" s="40">
        <v>0</v>
      </c>
      <c r="J9" s="41">
        <v>0</v>
      </c>
      <c r="K9" s="40">
        <v>0</v>
      </c>
      <c r="L9" s="41">
        <v>0</v>
      </c>
      <c r="M9" s="40">
        <v>0</v>
      </c>
      <c r="N9" s="41">
        <v>0</v>
      </c>
      <c r="O9" s="40">
        <v>0</v>
      </c>
      <c r="P9" s="41">
        <v>0</v>
      </c>
    </row>
    <row r="10" spans="1:16">
      <c r="B10" s="111" t="s">
        <v>89</v>
      </c>
      <c r="C10" s="42">
        <v>2067</v>
      </c>
      <c r="D10" s="43">
        <v>0.35854293148308758</v>
      </c>
      <c r="E10" s="42">
        <v>2950</v>
      </c>
      <c r="F10" s="43">
        <v>0.51170858629661753</v>
      </c>
      <c r="G10" s="42">
        <v>71</v>
      </c>
      <c r="H10" s="43">
        <v>1.2315698178664351E-2</v>
      </c>
      <c r="I10" s="42">
        <v>43</v>
      </c>
      <c r="J10" s="43">
        <v>7.4588031222896792E-3</v>
      </c>
      <c r="K10" s="42">
        <v>184</v>
      </c>
      <c r="L10" s="43">
        <v>3.1916738941890718E-2</v>
      </c>
      <c r="M10" s="42">
        <v>0</v>
      </c>
      <c r="N10" s="43">
        <v>0</v>
      </c>
      <c r="O10" s="42">
        <v>450</v>
      </c>
      <c r="P10" s="43">
        <v>7.8057241977450134E-2</v>
      </c>
    </row>
    <row r="11" spans="1:16">
      <c r="B11" s="111" t="s">
        <v>90</v>
      </c>
      <c r="C11" s="42">
        <v>3745</v>
      </c>
      <c r="D11" s="43">
        <v>0.49185710533228272</v>
      </c>
      <c r="E11" s="42">
        <v>3025</v>
      </c>
      <c r="F11" s="43">
        <v>0.39729445757814552</v>
      </c>
      <c r="G11" s="42">
        <v>185</v>
      </c>
      <c r="H11" s="43">
        <v>2.4297346992382451E-2</v>
      </c>
      <c r="I11" s="42">
        <v>95</v>
      </c>
      <c r="J11" s="43">
        <v>1.2477016023115311E-2</v>
      </c>
      <c r="K11" s="42">
        <v>0</v>
      </c>
      <c r="L11" s="43">
        <v>0</v>
      </c>
      <c r="M11" s="42">
        <v>1</v>
      </c>
      <c r="N11" s="43">
        <v>1.3133701076963489E-4</v>
      </c>
      <c r="O11" s="42">
        <v>563</v>
      </c>
      <c r="P11" s="43">
        <v>7.394273706330444E-2</v>
      </c>
    </row>
    <row r="12" spans="1:16">
      <c r="B12" s="111" t="s">
        <v>91</v>
      </c>
      <c r="C12" s="42">
        <v>383</v>
      </c>
      <c r="D12" s="43">
        <v>4.1634960321774113E-2</v>
      </c>
      <c r="E12" s="42">
        <v>8039</v>
      </c>
      <c r="F12" s="43">
        <v>0.87389933688444399</v>
      </c>
      <c r="G12" s="42">
        <v>24</v>
      </c>
      <c r="H12" s="43">
        <v>2.6089792368735728E-3</v>
      </c>
      <c r="I12" s="42">
        <v>0</v>
      </c>
      <c r="J12" s="43">
        <v>0</v>
      </c>
      <c r="K12" s="42">
        <v>727</v>
      </c>
      <c r="L12" s="43">
        <v>7.9030329383628653E-2</v>
      </c>
      <c r="M12" s="42">
        <v>7</v>
      </c>
      <c r="N12" s="43">
        <v>7.6095227742145881E-4</v>
      </c>
      <c r="O12" s="42">
        <v>19</v>
      </c>
      <c r="P12" s="43">
        <v>2.065441895858246E-3</v>
      </c>
    </row>
    <row r="13" spans="1:16">
      <c r="B13" s="111" t="s">
        <v>92</v>
      </c>
      <c r="C13" s="42">
        <v>99</v>
      </c>
      <c r="D13" s="43">
        <v>2.599789915966387E-2</v>
      </c>
      <c r="E13" s="42">
        <v>1432</v>
      </c>
      <c r="F13" s="43">
        <v>0.37605042016806722</v>
      </c>
      <c r="G13" s="42">
        <v>1635</v>
      </c>
      <c r="H13" s="43">
        <v>0.42935924369747902</v>
      </c>
      <c r="I13" s="42">
        <v>1</v>
      </c>
      <c r="J13" s="43">
        <v>2.6260504201680671E-4</v>
      </c>
      <c r="K13" s="42">
        <v>211</v>
      </c>
      <c r="L13" s="43">
        <v>5.5409663865546223E-2</v>
      </c>
      <c r="M13" s="42">
        <v>358</v>
      </c>
      <c r="N13" s="43">
        <v>9.4012605042016806E-2</v>
      </c>
      <c r="O13" s="42">
        <v>72</v>
      </c>
      <c r="P13" s="43">
        <v>1.8907563025210079E-2</v>
      </c>
    </row>
    <row r="14" spans="1:16">
      <c r="B14" s="111" t="s">
        <v>93</v>
      </c>
      <c r="C14" s="42">
        <v>212</v>
      </c>
      <c r="D14" s="43">
        <v>0.1034651049292338</v>
      </c>
      <c r="E14" s="42">
        <v>1379</v>
      </c>
      <c r="F14" s="43">
        <v>0.67301122498779897</v>
      </c>
      <c r="G14" s="42">
        <v>0</v>
      </c>
      <c r="H14" s="43">
        <v>0</v>
      </c>
      <c r="I14" s="42">
        <v>33</v>
      </c>
      <c r="J14" s="43">
        <v>1.6105417276720348E-2</v>
      </c>
      <c r="K14" s="42">
        <v>11</v>
      </c>
      <c r="L14" s="43">
        <v>5.3684724255734506E-3</v>
      </c>
      <c r="M14" s="42">
        <v>0</v>
      </c>
      <c r="N14" s="43">
        <v>0</v>
      </c>
      <c r="O14" s="42">
        <v>414</v>
      </c>
      <c r="P14" s="43">
        <v>0.2020497803806735</v>
      </c>
    </row>
    <row r="15" spans="1:16">
      <c r="B15" s="111" t="s">
        <v>94</v>
      </c>
      <c r="C15" s="42">
        <v>8513</v>
      </c>
      <c r="D15" s="43">
        <v>0.43863355317394892</v>
      </c>
      <c r="E15" s="42">
        <v>4627</v>
      </c>
      <c r="F15" s="43">
        <v>0.23840684253915909</v>
      </c>
      <c r="G15" s="42">
        <v>3267</v>
      </c>
      <c r="H15" s="43">
        <v>0.16833264633140971</v>
      </c>
      <c r="I15" s="42">
        <v>3</v>
      </c>
      <c r="J15" s="43">
        <v>1.5457543281121189E-4</v>
      </c>
      <c r="K15" s="42">
        <v>120</v>
      </c>
      <c r="L15" s="43">
        <v>6.1830173124484749E-3</v>
      </c>
      <c r="M15" s="42">
        <v>0</v>
      </c>
      <c r="N15" s="43">
        <v>0</v>
      </c>
      <c r="O15" s="42">
        <v>2878</v>
      </c>
      <c r="P15" s="43">
        <v>0.1482893652102226</v>
      </c>
    </row>
    <row r="16" spans="1:16">
      <c r="B16" s="111" t="s">
        <v>95</v>
      </c>
      <c r="C16" s="42">
        <v>3481</v>
      </c>
      <c r="D16" s="43">
        <v>0.57843137254901966</v>
      </c>
      <c r="E16" s="42">
        <v>1428</v>
      </c>
      <c r="F16" s="43">
        <v>0.23728813559322029</v>
      </c>
      <c r="G16" s="42">
        <v>620</v>
      </c>
      <c r="H16" s="43">
        <v>0.10302426055167831</v>
      </c>
      <c r="I16" s="42">
        <v>34</v>
      </c>
      <c r="J16" s="43">
        <v>5.6497175141242938E-3</v>
      </c>
      <c r="K16" s="42">
        <v>450</v>
      </c>
      <c r="L16" s="43">
        <v>7.4775672981056834E-2</v>
      </c>
      <c r="M16" s="42">
        <v>3</v>
      </c>
      <c r="N16" s="43">
        <v>4.9850448654037882E-4</v>
      </c>
      <c r="O16" s="42">
        <v>2</v>
      </c>
      <c r="P16" s="43">
        <v>3.3233632436025249E-4</v>
      </c>
    </row>
    <row r="17" spans="2:16">
      <c r="B17" s="111" t="s">
        <v>96</v>
      </c>
      <c r="C17" s="42">
        <v>5844</v>
      </c>
      <c r="D17" s="43">
        <v>0.22344574443679741</v>
      </c>
      <c r="E17" s="42">
        <v>19448</v>
      </c>
      <c r="F17" s="43">
        <v>0.74359562590808292</v>
      </c>
      <c r="G17" s="42">
        <v>835</v>
      </c>
      <c r="H17" s="43">
        <v>3.1926282786571843E-2</v>
      </c>
      <c r="I17" s="42">
        <v>0</v>
      </c>
      <c r="J17" s="43">
        <v>0</v>
      </c>
      <c r="K17" s="42">
        <v>0</v>
      </c>
      <c r="L17" s="43">
        <v>0</v>
      </c>
      <c r="M17" s="42">
        <v>27</v>
      </c>
      <c r="N17" s="43">
        <v>1.0323468685478319E-3</v>
      </c>
      <c r="O17" s="42">
        <v>0</v>
      </c>
      <c r="P17" s="43">
        <v>0</v>
      </c>
    </row>
    <row r="18" spans="2:16">
      <c r="B18" s="111" t="s">
        <v>97</v>
      </c>
      <c r="C18" s="42">
        <v>2010</v>
      </c>
      <c r="D18" s="43">
        <v>6.8186444127824139E-2</v>
      </c>
      <c r="E18" s="42">
        <v>21838</v>
      </c>
      <c r="F18" s="43">
        <v>0.74082366510618092</v>
      </c>
      <c r="G18" s="42">
        <v>3781</v>
      </c>
      <c r="H18" s="43">
        <v>0.12826514688920551</v>
      </c>
      <c r="I18" s="42">
        <v>136</v>
      </c>
      <c r="J18" s="43">
        <v>4.61361014994233E-3</v>
      </c>
      <c r="K18" s="42">
        <v>709</v>
      </c>
      <c r="L18" s="43">
        <v>2.4051835266978759E-2</v>
      </c>
      <c r="M18" s="42">
        <v>995</v>
      </c>
      <c r="N18" s="43">
        <v>3.3753986023475131E-2</v>
      </c>
      <c r="O18" s="42">
        <v>9</v>
      </c>
      <c r="P18" s="43">
        <v>3.0531243639324242E-4</v>
      </c>
    </row>
    <row r="19" spans="2:16">
      <c r="B19" s="111" t="s">
        <v>98</v>
      </c>
      <c r="C19" s="42">
        <v>199</v>
      </c>
      <c r="D19" s="43">
        <v>6.4443005181347157E-2</v>
      </c>
      <c r="E19" s="42">
        <v>188</v>
      </c>
      <c r="F19" s="43">
        <v>6.0880829015544043E-2</v>
      </c>
      <c r="G19" s="42">
        <v>2476</v>
      </c>
      <c r="H19" s="43">
        <v>0.80181347150259064</v>
      </c>
      <c r="I19" s="42">
        <v>0</v>
      </c>
      <c r="J19" s="43">
        <v>0</v>
      </c>
      <c r="K19" s="42">
        <v>223</v>
      </c>
      <c r="L19" s="43">
        <v>7.2215025906735758E-2</v>
      </c>
      <c r="M19" s="42">
        <v>0</v>
      </c>
      <c r="N19" s="43">
        <v>0</v>
      </c>
      <c r="O19" s="42">
        <v>2</v>
      </c>
      <c r="P19" s="43">
        <v>6.4766839378238344E-4</v>
      </c>
    </row>
    <row r="20" spans="2:16">
      <c r="B20" s="111" t="s">
        <v>99</v>
      </c>
      <c r="C20" s="42">
        <v>3431</v>
      </c>
      <c r="D20" s="43">
        <v>0.14821374573415699</v>
      </c>
      <c r="E20" s="42">
        <v>14716</v>
      </c>
      <c r="F20" s="43">
        <v>0.6357078059527409</v>
      </c>
      <c r="G20" s="42">
        <v>3783</v>
      </c>
      <c r="H20" s="43">
        <v>0.1634195861592293</v>
      </c>
      <c r="I20" s="42">
        <v>0</v>
      </c>
      <c r="J20" s="43">
        <v>0</v>
      </c>
      <c r="K20" s="42">
        <v>2</v>
      </c>
      <c r="L20" s="43">
        <v>8.6396820597002029E-5</v>
      </c>
      <c r="M20" s="42">
        <v>0</v>
      </c>
      <c r="N20" s="43">
        <v>0</v>
      </c>
      <c r="O20" s="42">
        <v>1217</v>
      </c>
      <c r="P20" s="43">
        <v>5.2572465333275732E-2</v>
      </c>
    </row>
    <row r="21" spans="2:16">
      <c r="B21" s="111" t="s">
        <v>100</v>
      </c>
      <c r="C21" s="42">
        <v>16885</v>
      </c>
      <c r="D21" s="43">
        <v>0.6615601614230302</v>
      </c>
      <c r="E21" s="42">
        <v>6263</v>
      </c>
      <c r="F21" s="43">
        <v>0.24538651412451509</v>
      </c>
      <c r="G21" s="42">
        <v>1354</v>
      </c>
      <c r="H21" s="43">
        <v>5.305019002468362E-2</v>
      </c>
      <c r="I21" s="42">
        <v>4</v>
      </c>
      <c r="J21" s="43">
        <v>1.567213885515026E-4</v>
      </c>
      <c r="K21" s="42">
        <v>1000</v>
      </c>
      <c r="L21" s="43">
        <v>3.9180347137875639E-2</v>
      </c>
      <c r="M21" s="42">
        <v>6</v>
      </c>
      <c r="N21" s="43">
        <v>2.3508208282725391E-4</v>
      </c>
      <c r="O21" s="42">
        <v>11</v>
      </c>
      <c r="P21" s="43">
        <v>4.3098381851663199E-4</v>
      </c>
    </row>
    <row r="22" spans="2:16">
      <c r="B22" s="111" t="s">
        <v>101</v>
      </c>
      <c r="C22" s="42">
        <v>1422</v>
      </c>
      <c r="D22" s="43">
        <v>0.1930491447189791</v>
      </c>
      <c r="E22" s="42">
        <v>5689</v>
      </c>
      <c r="F22" s="43">
        <v>0.77233233776812382</v>
      </c>
      <c r="G22" s="42">
        <v>55</v>
      </c>
      <c r="H22" s="43">
        <v>7.4667390714091772E-3</v>
      </c>
      <c r="I22" s="42">
        <v>1</v>
      </c>
      <c r="J22" s="43">
        <v>1.3575889220743961E-4</v>
      </c>
      <c r="K22" s="42">
        <v>21</v>
      </c>
      <c r="L22" s="43">
        <v>2.8509367363562309E-3</v>
      </c>
      <c r="M22" s="42">
        <v>1</v>
      </c>
      <c r="N22" s="43">
        <v>1.3575889220743961E-4</v>
      </c>
      <c r="O22" s="42">
        <v>177</v>
      </c>
      <c r="P22" s="43">
        <v>2.402932392071681E-2</v>
      </c>
    </row>
    <row r="23" spans="2:16">
      <c r="B23" s="111" t="s">
        <v>102</v>
      </c>
      <c r="C23" s="42">
        <v>6</v>
      </c>
      <c r="D23" s="43">
        <v>2.4570024570024569E-3</v>
      </c>
      <c r="E23" s="42">
        <v>1722</v>
      </c>
      <c r="F23" s="43">
        <v>0.70515970515970516</v>
      </c>
      <c r="G23" s="42">
        <v>276</v>
      </c>
      <c r="H23" s="43">
        <v>0.113022113022113</v>
      </c>
      <c r="I23" s="42">
        <v>0</v>
      </c>
      <c r="J23" s="43">
        <v>0</v>
      </c>
      <c r="K23" s="42">
        <v>386</v>
      </c>
      <c r="L23" s="43">
        <v>0.1580671580671581</v>
      </c>
      <c r="M23" s="42">
        <v>0</v>
      </c>
      <c r="N23" s="43">
        <v>0</v>
      </c>
      <c r="O23" s="42">
        <v>52</v>
      </c>
      <c r="P23" s="43">
        <v>2.129402129402129E-2</v>
      </c>
    </row>
    <row r="24" spans="2:16">
      <c r="B24" s="111" t="s">
        <v>103</v>
      </c>
      <c r="C24" s="42">
        <v>1116</v>
      </c>
      <c r="D24" s="43">
        <v>0.1387024608501119</v>
      </c>
      <c r="E24" s="42">
        <v>5665</v>
      </c>
      <c r="F24" s="43">
        <v>0.70407655978125772</v>
      </c>
      <c r="G24" s="42">
        <v>14</v>
      </c>
      <c r="H24" s="43">
        <v>1.739995028585633E-3</v>
      </c>
      <c r="I24" s="42">
        <v>1</v>
      </c>
      <c r="J24" s="43">
        <v>1.2428535918468801E-4</v>
      </c>
      <c r="K24" s="42">
        <v>360</v>
      </c>
      <c r="L24" s="43">
        <v>4.4742729306487698E-2</v>
      </c>
      <c r="M24" s="42">
        <v>890</v>
      </c>
      <c r="N24" s="43">
        <v>0.1106139696743724</v>
      </c>
      <c r="O24" s="42">
        <v>0</v>
      </c>
      <c r="P24" s="43">
        <v>0</v>
      </c>
    </row>
    <row r="25" spans="2:16">
      <c r="B25" s="111" t="s">
        <v>104</v>
      </c>
      <c r="C25" s="42">
        <v>998</v>
      </c>
      <c r="D25" s="43">
        <v>0.93183940242763774</v>
      </c>
      <c r="E25" s="42">
        <v>0</v>
      </c>
      <c r="F25" s="43">
        <v>0</v>
      </c>
      <c r="G25" s="42">
        <v>5</v>
      </c>
      <c r="H25" s="43">
        <v>4.6685340802987861E-3</v>
      </c>
      <c r="I25" s="42">
        <v>0</v>
      </c>
      <c r="J25" s="43">
        <v>0</v>
      </c>
      <c r="K25" s="42">
        <v>0</v>
      </c>
      <c r="L25" s="43">
        <v>0</v>
      </c>
      <c r="M25" s="42">
        <v>0</v>
      </c>
      <c r="N25" s="43">
        <v>0</v>
      </c>
      <c r="O25" s="42">
        <v>68</v>
      </c>
      <c r="P25" s="43">
        <v>6.3492063492063489E-2</v>
      </c>
    </row>
    <row r="26" spans="2:16">
      <c r="B26" s="111" t="s">
        <v>105</v>
      </c>
      <c r="C26" s="42">
        <v>46</v>
      </c>
      <c r="D26" s="43">
        <v>1</v>
      </c>
      <c r="E26" s="42">
        <v>0</v>
      </c>
      <c r="F26" s="43">
        <v>0</v>
      </c>
      <c r="G26" s="42">
        <v>0</v>
      </c>
      <c r="H26" s="43">
        <v>0</v>
      </c>
      <c r="I26" s="42">
        <v>0</v>
      </c>
      <c r="J26" s="43">
        <v>0</v>
      </c>
      <c r="K26" s="42">
        <v>0</v>
      </c>
      <c r="L26" s="43">
        <v>0</v>
      </c>
      <c r="M26" s="42">
        <v>0</v>
      </c>
      <c r="N26" s="43">
        <v>0</v>
      </c>
      <c r="O26" s="42">
        <v>0</v>
      </c>
      <c r="P26" s="43">
        <v>0</v>
      </c>
    </row>
    <row r="27" spans="2:16">
      <c r="B27" s="115" t="s">
        <v>106</v>
      </c>
      <c r="C27" s="44">
        <v>51</v>
      </c>
      <c r="D27" s="45">
        <v>0.75</v>
      </c>
      <c r="E27" s="44">
        <v>2</v>
      </c>
      <c r="F27" s="45">
        <v>2.9411764705882349E-2</v>
      </c>
      <c r="G27" s="44">
        <v>1</v>
      </c>
      <c r="H27" s="45">
        <v>1.470588235294118E-2</v>
      </c>
      <c r="I27" s="44">
        <v>0</v>
      </c>
      <c r="J27" s="45">
        <v>0</v>
      </c>
      <c r="K27" s="44">
        <v>13</v>
      </c>
      <c r="L27" s="45">
        <v>0.19117647058823531</v>
      </c>
      <c r="M27" s="44">
        <v>0</v>
      </c>
      <c r="N27" s="45">
        <v>0</v>
      </c>
      <c r="O27" s="44">
        <v>1</v>
      </c>
      <c r="P27" s="45">
        <v>1.470588235294118E-2</v>
      </c>
    </row>
    <row r="28" spans="2:16" ht="7.5" customHeight="1"/>
    <row r="29" spans="2:16">
      <c r="B29" s="119" t="s">
        <v>49</v>
      </c>
      <c r="C29" s="46">
        <v>120833</v>
      </c>
      <c r="D29" s="47">
        <v>0.46607779984956887</v>
      </c>
      <c r="E29" s="46">
        <v>107006</v>
      </c>
      <c r="F29" s="47">
        <v>0.4127442093691539</v>
      </c>
      <c r="G29" s="46">
        <v>18425</v>
      </c>
      <c r="H29" s="47">
        <v>7.1069024705405881E-2</v>
      </c>
      <c r="I29" s="46">
        <v>351</v>
      </c>
      <c r="J29" s="47">
        <v>1.3538793851613281E-3</v>
      </c>
      <c r="K29" s="46">
        <v>4417</v>
      </c>
      <c r="L29" s="47">
        <v>1.703727989816976E-2</v>
      </c>
      <c r="M29" s="46">
        <v>2288</v>
      </c>
      <c r="N29" s="47">
        <v>8.8252878440145798E-3</v>
      </c>
      <c r="O29" s="46">
        <v>5935</v>
      </c>
      <c r="P29" s="47">
        <v>2.2892518948525582E-2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283</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64563</v>
      </c>
      <c r="D9" s="41">
        <v>0.85924752791493098</v>
      </c>
      <c r="E9" s="40">
        <v>10544</v>
      </c>
      <c r="F9" s="41">
        <v>0.1403265947111354</v>
      </c>
      <c r="G9" s="40">
        <v>32</v>
      </c>
      <c r="H9" s="41">
        <v>4.2587737393364302E-4</v>
      </c>
      <c r="I9" s="40">
        <v>0</v>
      </c>
      <c r="J9" s="41">
        <v>0</v>
      </c>
      <c r="K9" s="40">
        <v>0</v>
      </c>
      <c r="L9" s="41">
        <v>0</v>
      </c>
      <c r="M9" s="40">
        <v>0</v>
      </c>
      <c r="N9" s="41">
        <v>0</v>
      </c>
      <c r="O9" s="40">
        <v>0</v>
      </c>
      <c r="P9" s="41">
        <v>0</v>
      </c>
    </row>
    <row r="10" spans="1:16">
      <c r="B10" s="111" t="s">
        <v>89</v>
      </c>
      <c r="C10" s="42">
        <v>1129</v>
      </c>
      <c r="D10" s="43">
        <v>0.21935107829803771</v>
      </c>
      <c r="E10" s="42">
        <v>2661</v>
      </c>
      <c r="F10" s="43">
        <v>0.51700019428793476</v>
      </c>
      <c r="G10" s="42">
        <v>111</v>
      </c>
      <c r="H10" s="43">
        <v>2.1565960753837189E-2</v>
      </c>
      <c r="I10" s="42">
        <v>659</v>
      </c>
      <c r="J10" s="43">
        <v>0.12803574897998829</v>
      </c>
      <c r="K10" s="42">
        <v>280</v>
      </c>
      <c r="L10" s="43">
        <v>5.4400621721391103E-2</v>
      </c>
      <c r="M10" s="42">
        <v>0</v>
      </c>
      <c r="N10" s="43">
        <v>0</v>
      </c>
      <c r="O10" s="42">
        <v>307</v>
      </c>
      <c r="P10" s="43">
        <v>5.9646395958810959E-2</v>
      </c>
    </row>
    <row r="11" spans="1:16">
      <c r="B11" s="111" t="s">
        <v>90</v>
      </c>
      <c r="C11" s="42">
        <v>1222</v>
      </c>
      <c r="D11" s="43">
        <v>0.25342181667357938</v>
      </c>
      <c r="E11" s="42">
        <v>1361</v>
      </c>
      <c r="F11" s="43">
        <v>0.28224802986312741</v>
      </c>
      <c r="G11" s="42">
        <v>155</v>
      </c>
      <c r="H11" s="43">
        <v>3.2144338448776441E-2</v>
      </c>
      <c r="I11" s="42">
        <v>1490</v>
      </c>
      <c r="J11" s="43">
        <v>0.30900041476565743</v>
      </c>
      <c r="K11" s="42">
        <v>0</v>
      </c>
      <c r="L11" s="43">
        <v>0</v>
      </c>
      <c r="M11" s="42">
        <v>0</v>
      </c>
      <c r="N11" s="43">
        <v>0</v>
      </c>
      <c r="O11" s="42">
        <v>594</v>
      </c>
      <c r="P11" s="43">
        <v>0.12318540024885941</v>
      </c>
    </row>
    <row r="12" spans="1:16">
      <c r="B12" s="111" t="s">
        <v>91</v>
      </c>
      <c r="C12" s="42">
        <v>191</v>
      </c>
      <c r="D12" s="43">
        <v>3.5396590066716083E-2</v>
      </c>
      <c r="E12" s="42">
        <v>4398</v>
      </c>
      <c r="F12" s="43">
        <v>0.81504818383988142</v>
      </c>
      <c r="G12" s="42">
        <v>30</v>
      </c>
      <c r="H12" s="43">
        <v>5.5596738324684954E-3</v>
      </c>
      <c r="I12" s="42">
        <v>9</v>
      </c>
      <c r="J12" s="43">
        <v>1.6679021497405481E-3</v>
      </c>
      <c r="K12" s="42">
        <v>514</v>
      </c>
      <c r="L12" s="43">
        <v>9.5255744996293551E-2</v>
      </c>
      <c r="M12" s="42">
        <v>250</v>
      </c>
      <c r="N12" s="43">
        <v>4.6330615270570787E-2</v>
      </c>
      <c r="O12" s="42">
        <v>4</v>
      </c>
      <c r="P12" s="43">
        <v>7.4128984432913266E-4</v>
      </c>
    </row>
    <row r="13" spans="1:16">
      <c r="B13" s="111" t="s">
        <v>92</v>
      </c>
      <c r="C13" s="42">
        <v>95</v>
      </c>
      <c r="D13" s="43">
        <v>2.0046423296054019E-2</v>
      </c>
      <c r="E13" s="42">
        <v>1795</v>
      </c>
      <c r="F13" s="43">
        <v>0.37877189280438911</v>
      </c>
      <c r="G13" s="42">
        <v>1898</v>
      </c>
      <c r="H13" s="43">
        <v>0.40050643595695301</v>
      </c>
      <c r="I13" s="42">
        <v>2</v>
      </c>
      <c r="J13" s="43">
        <v>4.2202996412745298E-4</v>
      </c>
      <c r="K13" s="42">
        <v>296</v>
      </c>
      <c r="L13" s="43">
        <v>6.246043469086305E-2</v>
      </c>
      <c r="M13" s="42">
        <v>613</v>
      </c>
      <c r="N13" s="43">
        <v>0.12935218400506429</v>
      </c>
      <c r="O13" s="42">
        <v>40</v>
      </c>
      <c r="P13" s="43">
        <v>8.4405992825490606E-3</v>
      </c>
    </row>
    <row r="14" spans="1:16">
      <c r="B14" s="111" t="s">
        <v>93</v>
      </c>
      <c r="C14" s="42">
        <v>205</v>
      </c>
      <c r="D14" s="43">
        <v>4.4429995665366283E-2</v>
      </c>
      <c r="E14" s="42">
        <v>1052</v>
      </c>
      <c r="F14" s="43">
        <v>0.2280017338534894</v>
      </c>
      <c r="G14" s="42">
        <v>0</v>
      </c>
      <c r="H14" s="43">
        <v>0</v>
      </c>
      <c r="I14" s="42">
        <v>2990</v>
      </c>
      <c r="J14" s="43">
        <v>0.6480277416558301</v>
      </c>
      <c r="K14" s="42">
        <v>11</v>
      </c>
      <c r="L14" s="43">
        <v>2.3840485478977031E-3</v>
      </c>
      <c r="M14" s="42">
        <v>0</v>
      </c>
      <c r="N14" s="43">
        <v>0</v>
      </c>
      <c r="O14" s="42">
        <v>356</v>
      </c>
      <c r="P14" s="43">
        <v>7.7156480277416561E-2</v>
      </c>
    </row>
    <row r="15" spans="1:16">
      <c r="B15" s="111" t="s">
        <v>94</v>
      </c>
      <c r="C15" s="42">
        <v>4465</v>
      </c>
      <c r="D15" s="43">
        <v>0.36074977781368672</v>
      </c>
      <c r="E15" s="42">
        <v>3651</v>
      </c>
      <c r="F15" s="43">
        <v>0.2949826290700493</v>
      </c>
      <c r="G15" s="42">
        <v>1198</v>
      </c>
      <c r="H15" s="43">
        <v>9.6792437585844715E-2</v>
      </c>
      <c r="I15" s="42">
        <v>2032</v>
      </c>
      <c r="J15" s="43">
        <v>0.1641754867900137</v>
      </c>
      <c r="K15" s="42">
        <v>185</v>
      </c>
      <c r="L15" s="43">
        <v>1.4947079259917589E-2</v>
      </c>
      <c r="M15" s="42">
        <v>0</v>
      </c>
      <c r="N15" s="43">
        <v>0</v>
      </c>
      <c r="O15" s="42">
        <v>846</v>
      </c>
      <c r="P15" s="43">
        <v>6.8352589480488002E-2</v>
      </c>
    </row>
    <row r="16" spans="1:16">
      <c r="B16" s="111" t="s">
        <v>95</v>
      </c>
      <c r="C16" s="42">
        <v>1843</v>
      </c>
      <c r="D16" s="43">
        <v>0.33637525095820398</v>
      </c>
      <c r="E16" s="42">
        <v>2234</v>
      </c>
      <c r="F16" s="43">
        <v>0.40773863843767111</v>
      </c>
      <c r="G16" s="42">
        <v>420</v>
      </c>
      <c r="H16" s="43">
        <v>7.6656324146742102E-2</v>
      </c>
      <c r="I16" s="42">
        <v>43</v>
      </c>
      <c r="J16" s="43">
        <v>7.8481474721664533E-3</v>
      </c>
      <c r="K16" s="42">
        <v>833</v>
      </c>
      <c r="L16" s="43">
        <v>0.1520350428910385</v>
      </c>
      <c r="M16" s="42">
        <v>80</v>
      </c>
      <c r="N16" s="43">
        <v>1.460120459937945E-2</v>
      </c>
      <c r="O16" s="42">
        <v>26</v>
      </c>
      <c r="P16" s="43">
        <v>4.7453914947983211E-3</v>
      </c>
    </row>
    <row r="17" spans="2:16">
      <c r="B17" s="111" t="s">
        <v>96</v>
      </c>
      <c r="C17" s="42">
        <v>4467</v>
      </c>
      <c r="D17" s="43">
        <v>0.27883895131086139</v>
      </c>
      <c r="E17" s="42">
        <v>7126</v>
      </c>
      <c r="F17" s="43">
        <v>0.44481897627965039</v>
      </c>
      <c r="G17" s="42">
        <v>689</v>
      </c>
      <c r="H17" s="43">
        <v>4.3008739076154809E-2</v>
      </c>
      <c r="I17" s="42">
        <v>0</v>
      </c>
      <c r="J17" s="43">
        <v>0</v>
      </c>
      <c r="K17" s="42">
        <v>0</v>
      </c>
      <c r="L17" s="43">
        <v>0</v>
      </c>
      <c r="M17" s="42">
        <v>3738</v>
      </c>
      <c r="N17" s="43">
        <v>0.23333333333333331</v>
      </c>
      <c r="O17" s="42">
        <v>0</v>
      </c>
      <c r="P17" s="43">
        <v>0</v>
      </c>
    </row>
    <row r="18" spans="2:16">
      <c r="B18" s="111" t="s">
        <v>97</v>
      </c>
      <c r="C18" s="42">
        <v>1643</v>
      </c>
      <c r="D18" s="43">
        <v>5.3907736728131768E-2</v>
      </c>
      <c r="E18" s="42">
        <v>23083</v>
      </c>
      <c r="F18" s="43">
        <v>0.75736596889559682</v>
      </c>
      <c r="G18" s="42">
        <v>3546</v>
      </c>
      <c r="H18" s="43">
        <v>0.116346216943369</v>
      </c>
      <c r="I18" s="42">
        <v>39</v>
      </c>
      <c r="J18" s="43">
        <v>1.279611523065818E-3</v>
      </c>
      <c r="K18" s="42">
        <v>200</v>
      </c>
      <c r="L18" s="43">
        <v>6.5621103746965016E-3</v>
      </c>
      <c r="M18" s="42">
        <v>1960</v>
      </c>
      <c r="N18" s="43">
        <v>6.4308681672025719E-2</v>
      </c>
      <c r="O18" s="42">
        <v>7</v>
      </c>
      <c r="P18" s="43">
        <v>2.2967386311437761E-4</v>
      </c>
    </row>
    <row r="19" spans="2:16">
      <c r="B19" s="111" t="s">
        <v>98</v>
      </c>
      <c r="C19" s="42">
        <v>119</v>
      </c>
      <c r="D19" s="43">
        <v>5.3077609277430868E-2</v>
      </c>
      <c r="E19" s="42">
        <v>143</v>
      </c>
      <c r="F19" s="43">
        <v>6.3782337198929534E-2</v>
      </c>
      <c r="G19" s="42">
        <v>1594</v>
      </c>
      <c r="H19" s="43">
        <v>0.71097234611953608</v>
      </c>
      <c r="I19" s="42">
        <v>1</v>
      </c>
      <c r="J19" s="43">
        <v>4.4603033006244432E-4</v>
      </c>
      <c r="K19" s="42">
        <v>381</v>
      </c>
      <c r="L19" s="43">
        <v>0.1699375557537913</v>
      </c>
      <c r="M19" s="42">
        <v>2</v>
      </c>
      <c r="N19" s="43">
        <v>8.9206066012488853E-4</v>
      </c>
      <c r="O19" s="42">
        <v>2</v>
      </c>
      <c r="P19" s="43">
        <v>8.9206066012488853E-4</v>
      </c>
    </row>
    <row r="20" spans="2:16">
      <c r="B20" s="111" t="s">
        <v>99</v>
      </c>
      <c r="C20" s="42">
        <v>4029</v>
      </c>
      <c r="D20" s="43">
        <v>0.23725120716052289</v>
      </c>
      <c r="E20" s="42">
        <v>9177</v>
      </c>
      <c r="F20" s="43">
        <v>0.54039571310799672</v>
      </c>
      <c r="G20" s="42">
        <v>2776</v>
      </c>
      <c r="H20" s="43">
        <v>0.16346720056530439</v>
      </c>
      <c r="I20" s="42">
        <v>0</v>
      </c>
      <c r="J20" s="43">
        <v>0</v>
      </c>
      <c r="K20" s="42">
        <v>1</v>
      </c>
      <c r="L20" s="43">
        <v>5.8885879166175952E-5</v>
      </c>
      <c r="M20" s="42">
        <v>0</v>
      </c>
      <c r="N20" s="43">
        <v>0</v>
      </c>
      <c r="O20" s="42">
        <v>999</v>
      </c>
      <c r="P20" s="43">
        <v>5.8826993287009778E-2</v>
      </c>
    </row>
    <row r="21" spans="2:16">
      <c r="B21" s="111" t="s">
        <v>100</v>
      </c>
      <c r="C21" s="42">
        <v>20179</v>
      </c>
      <c r="D21" s="43">
        <v>0.62937433722163305</v>
      </c>
      <c r="E21" s="42">
        <v>7204</v>
      </c>
      <c r="F21" s="43">
        <v>0.22468966377643321</v>
      </c>
      <c r="G21" s="42">
        <v>1689</v>
      </c>
      <c r="H21" s="43">
        <v>5.2679184080843357E-2</v>
      </c>
      <c r="I21" s="42">
        <v>183</v>
      </c>
      <c r="J21" s="43">
        <v>5.7076913480132241E-3</v>
      </c>
      <c r="K21" s="42">
        <v>2671</v>
      </c>
      <c r="L21" s="43">
        <v>8.3307342024826897E-2</v>
      </c>
      <c r="M21" s="42">
        <v>16</v>
      </c>
      <c r="N21" s="43">
        <v>4.9903312332356064E-4</v>
      </c>
      <c r="O21" s="42">
        <v>120</v>
      </c>
      <c r="P21" s="43">
        <v>3.7427484249267051E-3</v>
      </c>
    </row>
    <row r="22" spans="2:16">
      <c r="B22" s="111" t="s">
        <v>101</v>
      </c>
      <c r="C22" s="42">
        <v>868</v>
      </c>
      <c r="D22" s="43">
        <v>0.1631885692799398</v>
      </c>
      <c r="E22" s="42">
        <v>3158</v>
      </c>
      <c r="F22" s="43">
        <v>0.59372062417747695</v>
      </c>
      <c r="G22" s="42">
        <v>71</v>
      </c>
      <c r="H22" s="43">
        <v>1.3348373754465121E-2</v>
      </c>
      <c r="I22" s="42">
        <v>5</v>
      </c>
      <c r="J22" s="43">
        <v>9.4002632073698065E-4</v>
      </c>
      <c r="K22" s="42">
        <v>178</v>
      </c>
      <c r="L22" s="43">
        <v>3.346493701823651E-2</v>
      </c>
      <c r="M22" s="42">
        <v>3</v>
      </c>
      <c r="N22" s="43">
        <v>5.6401579244218843E-4</v>
      </c>
      <c r="O22" s="42">
        <v>1036</v>
      </c>
      <c r="P22" s="43">
        <v>0.1947734536567024</v>
      </c>
    </row>
    <row r="23" spans="2:16">
      <c r="B23" s="111" t="s">
        <v>102</v>
      </c>
      <c r="C23" s="42">
        <v>2</v>
      </c>
      <c r="D23" s="43">
        <v>1.5360983102918589E-3</v>
      </c>
      <c r="E23" s="42">
        <v>708</v>
      </c>
      <c r="F23" s="43">
        <v>0.54377880184331795</v>
      </c>
      <c r="G23" s="42">
        <v>242</v>
      </c>
      <c r="H23" s="43">
        <v>0.18586789554531491</v>
      </c>
      <c r="I23" s="42">
        <v>9</v>
      </c>
      <c r="J23" s="43">
        <v>6.9124423963133636E-3</v>
      </c>
      <c r="K23" s="42">
        <v>230</v>
      </c>
      <c r="L23" s="43">
        <v>0.17665130568356369</v>
      </c>
      <c r="M23" s="42">
        <v>1</v>
      </c>
      <c r="N23" s="43">
        <v>7.6804915514592934E-4</v>
      </c>
      <c r="O23" s="42">
        <v>110</v>
      </c>
      <c r="P23" s="43">
        <v>8.4485407066052232E-2</v>
      </c>
    </row>
    <row r="24" spans="2:16">
      <c r="B24" s="111" t="s">
        <v>103</v>
      </c>
      <c r="C24" s="42">
        <v>388</v>
      </c>
      <c r="D24" s="43">
        <v>7.3401437760121077E-2</v>
      </c>
      <c r="E24" s="42">
        <v>3148</v>
      </c>
      <c r="F24" s="43">
        <v>0.59553537646613697</v>
      </c>
      <c r="G24" s="42">
        <v>150</v>
      </c>
      <c r="H24" s="43">
        <v>2.8376844494892171E-2</v>
      </c>
      <c r="I24" s="42">
        <v>1</v>
      </c>
      <c r="J24" s="43">
        <v>1.8917896329928111E-4</v>
      </c>
      <c r="K24" s="42">
        <v>448</v>
      </c>
      <c r="L24" s="43">
        <v>8.4752175558077944E-2</v>
      </c>
      <c r="M24" s="42">
        <v>1151</v>
      </c>
      <c r="N24" s="43">
        <v>0.21774498675747259</v>
      </c>
      <c r="O24" s="42">
        <v>0</v>
      </c>
      <c r="P24" s="43">
        <v>0</v>
      </c>
    </row>
    <row r="25" spans="2:16">
      <c r="B25" s="111" t="s">
        <v>104</v>
      </c>
      <c r="C25" s="42">
        <v>336</v>
      </c>
      <c r="D25" s="43">
        <v>0.61651376146788994</v>
      </c>
      <c r="E25" s="42">
        <v>29</v>
      </c>
      <c r="F25" s="43">
        <v>5.321100917431193E-2</v>
      </c>
      <c r="G25" s="42">
        <v>12</v>
      </c>
      <c r="H25" s="43">
        <v>2.2018348623853209E-2</v>
      </c>
      <c r="I25" s="42">
        <v>13</v>
      </c>
      <c r="J25" s="43">
        <v>2.385321100917431E-2</v>
      </c>
      <c r="K25" s="42">
        <v>25</v>
      </c>
      <c r="L25" s="43">
        <v>4.5871559633027532E-2</v>
      </c>
      <c r="M25" s="42">
        <v>0</v>
      </c>
      <c r="N25" s="43">
        <v>0</v>
      </c>
      <c r="O25" s="42">
        <v>130</v>
      </c>
      <c r="P25" s="43">
        <v>0.2385321100917431</v>
      </c>
    </row>
    <row r="26" spans="2:16">
      <c r="B26" s="111" t="s">
        <v>105</v>
      </c>
      <c r="C26" s="42">
        <v>29</v>
      </c>
      <c r="D26" s="43">
        <v>0.90625</v>
      </c>
      <c r="E26" s="42">
        <v>3</v>
      </c>
      <c r="F26" s="43">
        <v>9.375E-2</v>
      </c>
      <c r="G26" s="42">
        <v>0</v>
      </c>
      <c r="H26" s="43">
        <v>0</v>
      </c>
      <c r="I26" s="42">
        <v>0</v>
      </c>
      <c r="J26" s="43">
        <v>0</v>
      </c>
      <c r="K26" s="42">
        <v>0</v>
      </c>
      <c r="L26" s="43">
        <v>0</v>
      </c>
      <c r="M26" s="42">
        <v>0</v>
      </c>
      <c r="N26" s="43">
        <v>0</v>
      </c>
      <c r="O26" s="42">
        <v>0</v>
      </c>
      <c r="P26" s="43">
        <v>0</v>
      </c>
    </row>
    <row r="27" spans="2:16">
      <c r="B27" s="115" t="s">
        <v>106</v>
      </c>
      <c r="C27" s="44">
        <v>83</v>
      </c>
      <c r="D27" s="45">
        <v>0.78301886792452835</v>
      </c>
      <c r="E27" s="44">
        <v>6</v>
      </c>
      <c r="F27" s="45">
        <v>5.6603773584905662E-2</v>
      </c>
      <c r="G27" s="44">
        <v>1</v>
      </c>
      <c r="H27" s="45">
        <v>9.433962264150943E-3</v>
      </c>
      <c r="I27" s="44">
        <v>2</v>
      </c>
      <c r="J27" s="45">
        <v>1.886792452830189E-2</v>
      </c>
      <c r="K27" s="44">
        <v>11</v>
      </c>
      <c r="L27" s="45">
        <v>0.1037735849056604</v>
      </c>
      <c r="M27" s="44">
        <v>0</v>
      </c>
      <c r="N27" s="45">
        <v>0</v>
      </c>
      <c r="O27" s="44">
        <v>3</v>
      </c>
      <c r="P27" s="45">
        <v>2.8301886792452831E-2</v>
      </c>
    </row>
    <row r="28" spans="2:16" ht="7.5" customHeight="1"/>
    <row r="29" spans="2:16">
      <c r="B29" s="119" t="s">
        <v>49</v>
      </c>
      <c r="C29" s="46">
        <v>105856</v>
      </c>
      <c r="D29" s="47">
        <v>0.46410360958756958</v>
      </c>
      <c r="E29" s="46">
        <v>81481</v>
      </c>
      <c r="F29" s="47">
        <v>0.35723649309254801</v>
      </c>
      <c r="G29" s="46">
        <v>14614</v>
      </c>
      <c r="H29" s="47">
        <v>6.4072042685466513E-2</v>
      </c>
      <c r="I29" s="46">
        <v>7478</v>
      </c>
      <c r="J29" s="47">
        <v>3.2785735267682949E-2</v>
      </c>
      <c r="K29" s="46">
        <v>6264</v>
      </c>
      <c r="L29" s="47">
        <v>2.7463204829736021E-2</v>
      </c>
      <c r="M29" s="46">
        <v>7814</v>
      </c>
      <c r="N29" s="47">
        <v>3.4258857365829697E-2</v>
      </c>
      <c r="O29" s="46">
        <v>4580</v>
      </c>
      <c r="P29" s="47">
        <v>2.0080057171167141E-2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P29"/>
  <sheetViews>
    <sheetView showGridLines="0" workbookViewId="0"/>
  </sheetViews>
  <sheetFormatPr baseColWidth="10" defaultColWidth="8.7265625" defaultRowHeight="14.5"/>
  <cols>
    <col min="1" max="1" width="0.7265625" customWidth="1"/>
    <col min="2" max="2" width="32.453125" customWidth="1"/>
    <col min="3" max="16" width="8" customWidth="1"/>
  </cols>
  <sheetData>
    <row r="1" spans="1:16" ht="15" customHeight="1"/>
    <row r="2" spans="1:16" ht="52.5" customHeight="1"/>
    <row r="3" spans="1:16" ht="23.5" customHeight="1">
      <c r="A3" s="201" t="s">
        <v>284</v>
      </c>
      <c r="B3" s="202"/>
      <c r="C3" s="202"/>
      <c r="D3" s="202"/>
      <c r="E3" s="202"/>
      <c r="F3" s="202"/>
      <c r="G3" s="202"/>
      <c r="H3" s="202"/>
      <c r="I3" s="202"/>
      <c r="J3" s="202"/>
      <c r="K3" s="202"/>
      <c r="L3" s="202"/>
      <c r="M3" s="202"/>
      <c r="N3" s="202"/>
      <c r="O3" s="202"/>
      <c r="P3" s="202"/>
    </row>
    <row r="4" spans="1:16" ht="18" customHeight="1">
      <c r="B4" s="203" t="s">
        <v>113</v>
      </c>
      <c r="C4" s="202"/>
      <c r="D4" s="202"/>
      <c r="E4" s="202"/>
      <c r="F4" s="202"/>
      <c r="G4" s="202"/>
      <c r="H4" s="202"/>
      <c r="I4" s="202"/>
      <c r="J4" s="202"/>
      <c r="K4" s="202"/>
      <c r="L4" s="202"/>
      <c r="M4" s="202"/>
      <c r="N4" s="202"/>
      <c r="O4" s="202"/>
      <c r="P4" s="202"/>
    </row>
    <row r="5" spans="1:16" ht="9.5" customHeight="1"/>
    <row r="6" spans="1:16" ht="17" customHeight="1">
      <c r="C6" s="228" t="s">
        <v>274</v>
      </c>
      <c r="D6" s="265"/>
      <c r="E6" s="265"/>
      <c r="F6" s="265"/>
      <c r="G6" s="265"/>
      <c r="H6" s="265"/>
      <c r="I6" s="265"/>
      <c r="J6" s="265"/>
      <c r="K6" s="265"/>
      <c r="L6" s="265"/>
      <c r="M6" s="265"/>
      <c r="N6" s="265"/>
      <c r="O6" s="265"/>
      <c r="P6" s="229"/>
    </row>
    <row r="7" spans="1:16" ht="60" customHeight="1">
      <c r="B7" s="204" t="s">
        <v>114</v>
      </c>
      <c r="C7" s="219" t="s">
        <v>275</v>
      </c>
      <c r="D7" s="211"/>
      <c r="E7" s="219" t="s">
        <v>276</v>
      </c>
      <c r="F7" s="211"/>
      <c r="G7" s="219" t="s">
        <v>277</v>
      </c>
      <c r="H7" s="211"/>
      <c r="I7" s="219" t="s">
        <v>278</v>
      </c>
      <c r="J7" s="211"/>
      <c r="K7" s="219" t="s">
        <v>279</v>
      </c>
      <c r="L7" s="211"/>
      <c r="M7" s="219" t="s">
        <v>280</v>
      </c>
      <c r="N7" s="211"/>
      <c r="O7" s="219" t="s">
        <v>281</v>
      </c>
      <c r="P7" s="211"/>
    </row>
    <row r="8" spans="1:16" ht="14" customHeight="1">
      <c r="B8" s="220"/>
      <c r="C8" s="14" t="s">
        <v>119</v>
      </c>
      <c r="D8" s="14" t="s">
        <v>58</v>
      </c>
      <c r="E8" s="14" t="s">
        <v>119</v>
      </c>
      <c r="F8" s="14" t="s">
        <v>58</v>
      </c>
      <c r="G8" s="14" t="s">
        <v>119</v>
      </c>
      <c r="H8" s="14" t="s">
        <v>58</v>
      </c>
      <c r="I8" s="14" t="s">
        <v>119</v>
      </c>
      <c r="J8" s="14" t="s">
        <v>58</v>
      </c>
      <c r="K8" s="14" t="s">
        <v>119</v>
      </c>
      <c r="L8" s="14" t="s">
        <v>58</v>
      </c>
      <c r="M8" s="14" t="s">
        <v>119</v>
      </c>
      <c r="N8" s="14" t="s">
        <v>58</v>
      </c>
      <c r="O8" s="14" t="s">
        <v>119</v>
      </c>
      <c r="P8" s="15" t="s">
        <v>58</v>
      </c>
    </row>
    <row r="9" spans="1:16" ht="19" customHeight="1">
      <c r="B9" s="107" t="s">
        <v>88</v>
      </c>
      <c r="C9" s="40">
        <v>28470</v>
      </c>
      <c r="D9" s="41">
        <v>0.81728146978613458</v>
      </c>
      <c r="E9" s="40">
        <v>6342</v>
      </c>
      <c r="F9" s="41">
        <v>0.1820582747236974</v>
      </c>
      <c r="G9" s="40">
        <v>23</v>
      </c>
      <c r="H9" s="41">
        <v>6.6025549016793456E-4</v>
      </c>
      <c r="I9" s="40">
        <v>0</v>
      </c>
      <c r="J9" s="41">
        <v>0</v>
      </c>
      <c r="K9" s="40">
        <v>0</v>
      </c>
      <c r="L9" s="41">
        <v>0</v>
      </c>
      <c r="M9" s="40">
        <v>0</v>
      </c>
      <c r="N9" s="41">
        <v>0</v>
      </c>
      <c r="O9" s="40">
        <v>0</v>
      </c>
      <c r="P9" s="41">
        <v>0</v>
      </c>
    </row>
    <row r="10" spans="1:16">
      <c r="B10" s="111" t="s">
        <v>89</v>
      </c>
      <c r="C10" s="42">
        <v>382</v>
      </c>
      <c r="D10" s="43">
        <v>8.4215167548500877E-2</v>
      </c>
      <c r="E10" s="42">
        <v>1562</v>
      </c>
      <c r="F10" s="43">
        <v>0.34435626102292771</v>
      </c>
      <c r="G10" s="42">
        <v>103</v>
      </c>
      <c r="H10" s="43">
        <v>2.2707231040564369E-2</v>
      </c>
      <c r="I10" s="42">
        <v>2014</v>
      </c>
      <c r="J10" s="43">
        <v>0.44400352733686071</v>
      </c>
      <c r="K10" s="42">
        <v>208</v>
      </c>
      <c r="L10" s="43">
        <v>4.585537918871252E-2</v>
      </c>
      <c r="M10" s="42">
        <v>0</v>
      </c>
      <c r="N10" s="43">
        <v>0</v>
      </c>
      <c r="O10" s="42">
        <v>267</v>
      </c>
      <c r="P10" s="43">
        <v>5.8862433862433859E-2</v>
      </c>
    </row>
    <row r="11" spans="1:16">
      <c r="B11" s="111" t="s">
        <v>90</v>
      </c>
      <c r="C11" s="42">
        <v>356</v>
      </c>
      <c r="D11" s="43">
        <v>0.12954876273653559</v>
      </c>
      <c r="E11" s="42">
        <v>537</v>
      </c>
      <c r="F11" s="43">
        <v>0.19541484716157209</v>
      </c>
      <c r="G11" s="42">
        <v>70</v>
      </c>
      <c r="H11" s="43">
        <v>2.5473071324599712E-2</v>
      </c>
      <c r="I11" s="42">
        <v>1384</v>
      </c>
      <c r="J11" s="43">
        <v>0.50363901018922852</v>
      </c>
      <c r="K11" s="42">
        <v>0</v>
      </c>
      <c r="L11" s="43">
        <v>0</v>
      </c>
      <c r="M11" s="42">
        <v>0</v>
      </c>
      <c r="N11" s="43">
        <v>0</v>
      </c>
      <c r="O11" s="42">
        <v>401</v>
      </c>
      <c r="P11" s="43">
        <v>0.14592430858806399</v>
      </c>
    </row>
    <row r="12" spans="1:16">
      <c r="B12" s="111" t="s">
        <v>91</v>
      </c>
      <c r="C12" s="42">
        <v>68</v>
      </c>
      <c r="D12" s="43">
        <v>2.6666666666666668E-2</v>
      </c>
      <c r="E12" s="42">
        <v>2115</v>
      </c>
      <c r="F12" s="43">
        <v>0.8294117647058824</v>
      </c>
      <c r="G12" s="42">
        <v>12</v>
      </c>
      <c r="H12" s="43">
        <v>4.7058823529411761E-3</v>
      </c>
      <c r="I12" s="42">
        <v>6</v>
      </c>
      <c r="J12" s="43">
        <v>2.352941176470588E-3</v>
      </c>
      <c r="K12" s="42">
        <v>279</v>
      </c>
      <c r="L12" s="43">
        <v>0.10941176470588231</v>
      </c>
      <c r="M12" s="42">
        <v>60</v>
      </c>
      <c r="N12" s="43">
        <v>2.3529411764705879E-2</v>
      </c>
      <c r="O12" s="42">
        <v>10</v>
      </c>
      <c r="P12" s="43">
        <v>3.9215686274509803E-3</v>
      </c>
    </row>
    <row r="13" spans="1:16">
      <c r="B13" s="111" t="s">
        <v>92</v>
      </c>
      <c r="C13" s="42">
        <v>68</v>
      </c>
      <c r="D13" s="43">
        <v>1.709831531305004E-2</v>
      </c>
      <c r="E13" s="42">
        <v>1476</v>
      </c>
      <c r="F13" s="43">
        <v>0.37113402061855671</v>
      </c>
      <c r="G13" s="42">
        <v>1266</v>
      </c>
      <c r="H13" s="43">
        <v>0.31833039979884342</v>
      </c>
      <c r="I13" s="42">
        <v>1</v>
      </c>
      <c r="J13" s="43">
        <v>2.5144581342720639E-4</v>
      </c>
      <c r="K13" s="42">
        <v>391</v>
      </c>
      <c r="L13" s="43">
        <v>9.8315313050037711E-2</v>
      </c>
      <c r="M13" s="42">
        <v>756</v>
      </c>
      <c r="N13" s="43">
        <v>0.1900930349509681</v>
      </c>
      <c r="O13" s="42">
        <v>19</v>
      </c>
      <c r="P13" s="43">
        <v>4.7774704551169223E-3</v>
      </c>
    </row>
    <row r="14" spans="1:16">
      <c r="B14" s="111" t="s">
        <v>93</v>
      </c>
      <c r="C14" s="42">
        <v>76</v>
      </c>
      <c r="D14" s="43">
        <v>2.8668427008675969E-2</v>
      </c>
      <c r="E14" s="42">
        <v>440</v>
      </c>
      <c r="F14" s="43">
        <v>0.1659751037344398</v>
      </c>
      <c r="G14" s="42">
        <v>1</v>
      </c>
      <c r="H14" s="43">
        <v>3.7721614485099962E-4</v>
      </c>
      <c r="I14" s="42">
        <v>1836</v>
      </c>
      <c r="J14" s="43">
        <v>0.69256884194643531</v>
      </c>
      <c r="K14" s="42">
        <v>8</v>
      </c>
      <c r="L14" s="43">
        <v>3.0177291588079969E-3</v>
      </c>
      <c r="M14" s="42">
        <v>0</v>
      </c>
      <c r="N14" s="43">
        <v>0</v>
      </c>
      <c r="O14" s="42">
        <v>290</v>
      </c>
      <c r="P14" s="43">
        <v>0.10939268200678989</v>
      </c>
    </row>
    <row r="15" spans="1:16">
      <c r="B15" s="111" t="s">
        <v>94</v>
      </c>
      <c r="C15" s="42">
        <v>1724</v>
      </c>
      <c r="D15" s="43">
        <v>0.19988405797101449</v>
      </c>
      <c r="E15" s="42">
        <v>1845</v>
      </c>
      <c r="F15" s="43">
        <v>0.2139130434782609</v>
      </c>
      <c r="G15" s="42">
        <v>682</v>
      </c>
      <c r="H15" s="43">
        <v>7.9072463768115941E-2</v>
      </c>
      <c r="I15" s="42">
        <v>3733</v>
      </c>
      <c r="J15" s="43">
        <v>0.43281159420289861</v>
      </c>
      <c r="K15" s="42">
        <v>87</v>
      </c>
      <c r="L15" s="43">
        <v>1.008695652173913E-2</v>
      </c>
      <c r="M15" s="42">
        <v>0</v>
      </c>
      <c r="N15" s="43">
        <v>0</v>
      </c>
      <c r="O15" s="42">
        <v>554</v>
      </c>
      <c r="P15" s="43">
        <v>6.423188405797102E-2</v>
      </c>
    </row>
    <row r="16" spans="1:16">
      <c r="B16" s="111" t="s">
        <v>95</v>
      </c>
      <c r="C16" s="42">
        <v>551</v>
      </c>
      <c r="D16" s="43">
        <v>0.1447714135575407</v>
      </c>
      <c r="E16" s="42">
        <v>1444</v>
      </c>
      <c r="F16" s="43">
        <v>0.37940094587493428</v>
      </c>
      <c r="G16" s="42">
        <v>136</v>
      </c>
      <c r="H16" s="43">
        <v>3.5733053074093538E-2</v>
      </c>
      <c r="I16" s="42">
        <v>18</v>
      </c>
      <c r="J16" s="43">
        <v>4.7293746715712038E-3</v>
      </c>
      <c r="K16" s="42">
        <v>1256</v>
      </c>
      <c r="L16" s="43">
        <v>0.33000525486074622</v>
      </c>
      <c r="M16" s="42">
        <v>358</v>
      </c>
      <c r="N16" s="43">
        <v>9.4062007356805047E-2</v>
      </c>
      <c r="O16" s="42">
        <v>43</v>
      </c>
      <c r="P16" s="43">
        <v>1.1297950604308989E-2</v>
      </c>
    </row>
    <row r="17" spans="2:16">
      <c r="B17" s="111" t="s">
        <v>96</v>
      </c>
      <c r="C17" s="42">
        <v>1062</v>
      </c>
      <c r="D17" s="43">
        <v>0.1875</v>
      </c>
      <c r="E17" s="42">
        <v>2188</v>
      </c>
      <c r="F17" s="43">
        <v>0.38629943502824859</v>
      </c>
      <c r="G17" s="42">
        <v>180</v>
      </c>
      <c r="H17" s="43">
        <v>3.1779661016949151E-2</v>
      </c>
      <c r="I17" s="42">
        <v>0</v>
      </c>
      <c r="J17" s="43">
        <v>0</v>
      </c>
      <c r="K17" s="42">
        <v>0</v>
      </c>
      <c r="L17" s="43">
        <v>0</v>
      </c>
      <c r="M17" s="42">
        <v>2234</v>
      </c>
      <c r="N17" s="43">
        <v>0.39442090395480228</v>
      </c>
      <c r="O17" s="42">
        <v>0</v>
      </c>
      <c r="P17" s="43">
        <v>0</v>
      </c>
    </row>
    <row r="18" spans="2:16">
      <c r="B18" s="111" t="s">
        <v>97</v>
      </c>
      <c r="C18" s="42">
        <v>805</v>
      </c>
      <c r="D18" s="43">
        <v>3.9910758552305407E-2</v>
      </c>
      <c r="E18" s="42">
        <v>15652</v>
      </c>
      <c r="F18" s="43">
        <v>0.77600396628656421</v>
      </c>
      <c r="G18" s="42">
        <v>2170</v>
      </c>
      <c r="H18" s="43">
        <v>0.10758552305404059</v>
      </c>
      <c r="I18" s="42">
        <v>0</v>
      </c>
      <c r="J18" s="43">
        <v>0</v>
      </c>
      <c r="K18" s="42">
        <v>13</v>
      </c>
      <c r="L18" s="43">
        <v>6.4452156668319289E-4</v>
      </c>
      <c r="M18" s="42">
        <v>1527</v>
      </c>
      <c r="N18" s="43">
        <v>7.5706494794248888E-2</v>
      </c>
      <c r="O18" s="42">
        <v>3</v>
      </c>
      <c r="P18" s="43">
        <v>1.487357461576599E-4</v>
      </c>
    </row>
    <row r="19" spans="2:16">
      <c r="B19" s="111" t="s">
        <v>98</v>
      </c>
      <c r="C19" s="42">
        <v>32</v>
      </c>
      <c r="D19" s="43">
        <v>2.53968253968254E-2</v>
      </c>
      <c r="E19" s="42">
        <v>69</v>
      </c>
      <c r="F19" s="43">
        <v>5.4761904761904762E-2</v>
      </c>
      <c r="G19" s="42">
        <v>750</v>
      </c>
      <c r="H19" s="43">
        <v>0.59523809523809523</v>
      </c>
      <c r="I19" s="42">
        <v>1</v>
      </c>
      <c r="J19" s="43">
        <v>7.9365079365079365E-4</v>
      </c>
      <c r="K19" s="42">
        <v>405</v>
      </c>
      <c r="L19" s="43">
        <v>0.32142857142857151</v>
      </c>
      <c r="M19" s="42">
        <v>3</v>
      </c>
      <c r="N19" s="43">
        <v>2.3809523809523812E-3</v>
      </c>
      <c r="O19" s="42">
        <v>0</v>
      </c>
      <c r="P19" s="43">
        <v>0</v>
      </c>
    </row>
    <row r="20" spans="2:16">
      <c r="B20" s="111" t="s">
        <v>99</v>
      </c>
      <c r="C20" s="42">
        <v>4528</v>
      </c>
      <c r="D20" s="43">
        <v>0.3788487282463186</v>
      </c>
      <c r="E20" s="42">
        <v>5395</v>
      </c>
      <c r="F20" s="43">
        <v>0.4513888888888889</v>
      </c>
      <c r="G20" s="42">
        <v>1386</v>
      </c>
      <c r="H20" s="43">
        <v>0.1159638554216867</v>
      </c>
      <c r="I20" s="42">
        <v>0</v>
      </c>
      <c r="J20" s="43">
        <v>0</v>
      </c>
      <c r="K20" s="42">
        <v>0</v>
      </c>
      <c r="L20" s="43">
        <v>0</v>
      </c>
      <c r="M20" s="42">
        <v>2</v>
      </c>
      <c r="N20" s="43">
        <v>1.6733601070950471E-4</v>
      </c>
      <c r="O20" s="42">
        <v>641</v>
      </c>
      <c r="P20" s="43">
        <v>5.3631191432396252E-2</v>
      </c>
    </row>
    <row r="21" spans="2:16">
      <c r="B21" s="111" t="s">
        <v>100</v>
      </c>
      <c r="C21" s="42">
        <v>9612</v>
      </c>
      <c r="D21" s="43">
        <v>0.50153926428385076</v>
      </c>
      <c r="E21" s="42">
        <v>5014</v>
      </c>
      <c r="F21" s="43">
        <v>0.26162274980433081</v>
      </c>
      <c r="G21" s="42">
        <v>1630</v>
      </c>
      <c r="H21" s="43">
        <v>8.5050873989042527E-2</v>
      </c>
      <c r="I21" s="42">
        <v>130</v>
      </c>
      <c r="J21" s="43">
        <v>6.7831985390033912E-3</v>
      </c>
      <c r="K21" s="42">
        <v>2696</v>
      </c>
      <c r="L21" s="43">
        <v>0.14067310200887029</v>
      </c>
      <c r="M21" s="42">
        <v>59</v>
      </c>
      <c r="N21" s="43">
        <v>3.0785285677015391E-3</v>
      </c>
      <c r="O21" s="42">
        <v>24</v>
      </c>
      <c r="P21" s="43">
        <v>1.252282807200626E-3</v>
      </c>
    </row>
    <row r="22" spans="2:16">
      <c r="B22" s="111" t="s">
        <v>101</v>
      </c>
      <c r="C22" s="42">
        <v>385</v>
      </c>
      <c r="D22" s="43">
        <v>0.1135693215339233</v>
      </c>
      <c r="E22" s="42">
        <v>2027</v>
      </c>
      <c r="F22" s="43">
        <v>0.59793510324483778</v>
      </c>
      <c r="G22" s="42">
        <v>59</v>
      </c>
      <c r="H22" s="43">
        <v>1.7404129793510321E-2</v>
      </c>
      <c r="I22" s="42">
        <v>5</v>
      </c>
      <c r="J22" s="43">
        <v>1.474926253687316E-3</v>
      </c>
      <c r="K22" s="42">
        <v>171</v>
      </c>
      <c r="L22" s="43">
        <v>5.0442477876106187E-2</v>
      </c>
      <c r="M22" s="42">
        <v>2</v>
      </c>
      <c r="N22" s="43">
        <v>5.8997050147492625E-4</v>
      </c>
      <c r="O22" s="42">
        <v>741</v>
      </c>
      <c r="P22" s="43">
        <v>0.21858407079646019</v>
      </c>
    </row>
    <row r="23" spans="2:16">
      <c r="B23" s="111" t="s">
        <v>102</v>
      </c>
      <c r="C23" s="42">
        <v>0</v>
      </c>
      <c r="D23" s="43">
        <v>0</v>
      </c>
      <c r="E23" s="42">
        <v>173</v>
      </c>
      <c r="F23" s="43">
        <v>0.3720430107526882</v>
      </c>
      <c r="G23" s="42">
        <v>84</v>
      </c>
      <c r="H23" s="43">
        <v>0.1806451612903226</v>
      </c>
      <c r="I23" s="42">
        <v>1</v>
      </c>
      <c r="J23" s="43">
        <v>2.1505376344086021E-3</v>
      </c>
      <c r="K23" s="42">
        <v>116</v>
      </c>
      <c r="L23" s="43">
        <v>0.24946236559139781</v>
      </c>
      <c r="M23" s="42">
        <v>10</v>
      </c>
      <c r="N23" s="43">
        <v>2.150537634408602E-2</v>
      </c>
      <c r="O23" s="42">
        <v>81</v>
      </c>
      <c r="P23" s="43">
        <v>0.1741935483870968</v>
      </c>
    </row>
    <row r="24" spans="2:16">
      <c r="B24" s="111" t="s">
        <v>103</v>
      </c>
      <c r="C24" s="42">
        <v>126</v>
      </c>
      <c r="D24" s="43">
        <v>4.1986004665111633E-2</v>
      </c>
      <c r="E24" s="42">
        <v>1837</v>
      </c>
      <c r="F24" s="43">
        <v>0.6121292902365878</v>
      </c>
      <c r="G24" s="42">
        <v>108</v>
      </c>
      <c r="H24" s="43">
        <v>3.5988003998667112E-2</v>
      </c>
      <c r="I24" s="42">
        <v>0</v>
      </c>
      <c r="J24" s="43">
        <v>0</v>
      </c>
      <c r="K24" s="42">
        <v>228</v>
      </c>
      <c r="L24" s="43">
        <v>7.5974675108297238E-2</v>
      </c>
      <c r="M24" s="42">
        <v>702</v>
      </c>
      <c r="N24" s="43">
        <v>0.23392202599133621</v>
      </c>
      <c r="O24" s="42">
        <v>0</v>
      </c>
      <c r="P24" s="43">
        <v>0</v>
      </c>
    </row>
    <row r="25" spans="2:16">
      <c r="B25" s="111" t="s">
        <v>104</v>
      </c>
      <c r="C25" s="42">
        <v>103</v>
      </c>
      <c r="D25" s="43">
        <v>0.38432835820895522</v>
      </c>
      <c r="E25" s="42">
        <v>29</v>
      </c>
      <c r="F25" s="43">
        <v>0.1082089552238806</v>
      </c>
      <c r="G25" s="42">
        <v>5</v>
      </c>
      <c r="H25" s="43">
        <v>1.865671641791045E-2</v>
      </c>
      <c r="I25" s="42">
        <v>31</v>
      </c>
      <c r="J25" s="43">
        <v>0.1156716417910448</v>
      </c>
      <c r="K25" s="42">
        <v>32</v>
      </c>
      <c r="L25" s="43">
        <v>0.11940298507462691</v>
      </c>
      <c r="M25" s="42">
        <v>0</v>
      </c>
      <c r="N25" s="43">
        <v>0</v>
      </c>
      <c r="O25" s="42">
        <v>68</v>
      </c>
      <c r="P25" s="43">
        <v>0.2537313432835821</v>
      </c>
    </row>
    <row r="26" spans="2:16">
      <c r="B26" s="111" t="s">
        <v>105</v>
      </c>
      <c r="C26" s="42">
        <v>24</v>
      </c>
      <c r="D26" s="43">
        <v>0.72727272727272729</v>
      </c>
      <c r="E26" s="42">
        <v>8</v>
      </c>
      <c r="F26" s="43">
        <v>0.2424242424242424</v>
      </c>
      <c r="G26" s="42">
        <v>0</v>
      </c>
      <c r="H26" s="43">
        <v>0</v>
      </c>
      <c r="I26" s="42">
        <v>0</v>
      </c>
      <c r="J26" s="43">
        <v>0</v>
      </c>
      <c r="K26" s="42">
        <v>1</v>
      </c>
      <c r="L26" s="43">
        <v>3.03030303030303E-2</v>
      </c>
      <c r="M26" s="42">
        <v>0</v>
      </c>
      <c r="N26" s="43">
        <v>0</v>
      </c>
      <c r="O26" s="42">
        <v>0</v>
      </c>
      <c r="P26" s="43">
        <v>0</v>
      </c>
    </row>
    <row r="27" spans="2:16">
      <c r="B27" s="115" t="s">
        <v>106</v>
      </c>
      <c r="C27" s="44">
        <v>76</v>
      </c>
      <c r="D27" s="45">
        <v>0.84444444444444444</v>
      </c>
      <c r="E27" s="44">
        <v>6</v>
      </c>
      <c r="F27" s="45">
        <v>6.6666666666666666E-2</v>
      </c>
      <c r="G27" s="44">
        <v>0</v>
      </c>
      <c r="H27" s="45">
        <v>0</v>
      </c>
      <c r="I27" s="44">
        <v>1</v>
      </c>
      <c r="J27" s="45">
        <v>1.111111111111111E-2</v>
      </c>
      <c r="K27" s="44">
        <v>6</v>
      </c>
      <c r="L27" s="45">
        <v>6.6666666666666666E-2</v>
      </c>
      <c r="M27" s="44">
        <v>0</v>
      </c>
      <c r="N27" s="45">
        <v>0</v>
      </c>
      <c r="O27" s="44">
        <v>1</v>
      </c>
      <c r="P27" s="45">
        <v>1.111111111111111E-2</v>
      </c>
    </row>
    <row r="28" spans="2:16" ht="7.5" customHeight="1"/>
    <row r="29" spans="2:16">
      <c r="B29" s="119" t="s">
        <v>49</v>
      </c>
      <c r="C29" s="46">
        <v>48448</v>
      </c>
      <c r="D29" s="47">
        <v>0.37502515752480919</v>
      </c>
      <c r="E29" s="46">
        <v>48159</v>
      </c>
      <c r="F29" s="47">
        <v>0.37278807301100741</v>
      </c>
      <c r="G29" s="46">
        <v>8665</v>
      </c>
      <c r="H29" s="47">
        <v>6.7073831529732328E-2</v>
      </c>
      <c r="I29" s="46">
        <v>9161</v>
      </c>
      <c r="J29" s="47">
        <v>7.0913256854457915E-2</v>
      </c>
      <c r="K29" s="46">
        <v>5897</v>
      </c>
      <c r="L29" s="47">
        <v>4.5647361169166928E-2</v>
      </c>
      <c r="M29" s="46">
        <v>5713</v>
      </c>
      <c r="N29" s="47">
        <v>4.4223058226123567E-2</v>
      </c>
      <c r="O29" s="46">
        <v>3143</v>
      </c>
      <c r="P29" s="47">
        <v>2.4329261684702681E-2</v>
      </c>
    </row>
  </sheetData>
  <mergeCells count="11">
    <mergeCell ref="C6:P6"/>
    <mergeCell ref="B7:B8"/>
    <mergeCell ref="A3:P3"/>
    <mergeCell ref="B4:P4"/>
    <mergeCell ref="O7:P7"/>
    <mergeCell ref="M7:N7"/>
    <mergeCell ref="K7:L7"/>
    <mergeCell ref="C7:D7"/>
    <mergeCell ref="G7:H7"/>
    <mergeCell ref="E7:F7"/>
    <mergeCell ref="I7:J7"/>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6:T7"/>
  <sheetViews>
    <sheetView showGridLines="0" workbookViewId="0"/>
  </sheetViews>
  <sheetFormatPr baseColWidth="10" defaultColWidth="8.7265625" defaultRowHeight="14.5"/>
  <sheetData>
    <row r="6" spans="1:20" ht="21">
      <c r="A6" s="201" t="s">
        <v>285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108</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294246</v>
      </c>
      <c r="E9" s="108">
        <v>285089</v>
      </c>
      <c r="F9" s="108">
        <v>295552</v>
      </c>
      <c r="G9" s="108">
        <v>307238</v>
      </c>
      <c r="H9" s="108">
        <v>322158</v>
      </c>
      <c r="I9" s="108">
        <v>313855</v>
      </c>
      <c r="J9" s="108">
        <v>352232</v>
      </c>
      <c r="K9" s="108">
        <v>371480</v>
      </c>
      <c r="L9" s="194"/>
      <c r="M9" s="7"/>
      <c r="N9" s="195">
        <f t="shared" ref="N9:N28" si="0">E9/D9-1</f>
        <v>-3.1120219136368865E-2</v>
      </c>
      <c r="O9" s="196">
        <f t="shared" ref="O9:O28" si="1">E9-D9</f>
        <v>-9157</v>
      </c>
      <c r="P9" s="195">
        <f t="shared" ref="P9:P28" si="2">F9/E9-1</f>
        <v>3.6700819744009738E-2</v>
      </c>
      <c r="Q9" s="196">
        <f t="shared" ref="Q9:Q28" si="3">F9-E9</f>
        <v>10463</v>
      </c>
      <c r="R9" s="195">
        <f t="shared" ref="R9:R28" si="4">G9/F9-1</f>
        <v>3.9539573408401862E-2</v>
      </c>
      <c r="S9" s="196">
        <f t="shared" ref="S9:S28" si="5">G9-F9</f>
        <v>11686</v>
      </c>
      <c r="T9" s="195">
        <f t="shared" ref="T9:T28" si="6">H9/G9-1</f>
        <v>4.8561701352046294E-2</v>
      </c>
      <c r="U9" s="196">
        <f t="shared" ref="U9:U28" si="7">H9-G9</f>
        <v>14920</v>
      </c>
      <c r="V9" s="195">
        <f t="shared" ref="V9:V28" si="8">I9/H9-1</f>
        <v>-2.5773067873527844E-2</v>
      </c>
      <c r="W9" s="196">
        <f t="shared" ref="W9:W28" si="9">I9-H9</f>
        <v>-8303</v>
      </c>
      <c r="X9" s="195">
        <f t="shared" ref="X9:X28" si="10">J9/I9-1</f>
        <v>0.12227621035191416</v>
      </c>
      <c r="Y9" s="196">
        <f t="shared" ref="Y9:Y28" si="11">J9-I9</f>
        <v>38377</v>
      </c>
      <c r="Z9" s="195">
        <v>0.16292465470391559</v>
      </c>
      <c r="AA9" s="196">
        <v>52044</v>
      </c>
    </row>
    <row r="10" spans="2:27">
      <c r="B10" s="169" t="s">
        <v>89</v>
      </c>
      <c r="D10" s="42">
        <v>39188</v>
      </c>
      <c r="E10" s="112">
        <v>36344</v>
      </c>
      <c r="F10" s="112">
        <v>37924</v>
      </c>
      <c r="G10" s="112">
        <v>39112</v>
      </c>
      <c r="H10" s="112">
        <v>40520</v>
      </c>
      <c r="I10" s="112">
        <v>45350</v>
      </c>
      <c r="J10" s="112">
        <v>49365</v>
      </c>
      <c r="K10" s="112">
        <v>52031</v>
      </c>
      <c r="L10" s="197"/>
      <c r="M10" s="8"/>
      <c r="N10" s="198">
        <f t="shared" si="0"/>
        <v>-7.2573236705113842E-2</v>
      </c>
      <c r="O10" s="199">
        <f t="shared" si="1"/>
        <v>-2844</v>
      </c>
      <c r="P10" s="198">
        <f t="shared" si="2"/>
        <v>4.3473475676865547E-2</v>
      </c>
      <c r="Q10" s="199">
        <f t="shared" si="3"/>
        <v>1580</v>
      </c>
      <c r="R10" s="198">
        <f t="shared" si="4"/>
        <v>3.1325809513764291E-2</v>
      </c>
      <c r="S10" s="199">
        <f t="shared" si="5"/>
        <v>1188</v>
      </c>
      <c r="T10" s="198">
        <f t="shared" si="6"/>
        <v>3.5999181836776417E-2</v>
      </c>
      <c r="U10" s="199">
        <f t="shared" si="7"/>
        <v>1408</v>
      </c>
      <c r="V10" s="198">
        <f t="shared" si="8"/>
        <v>0.1192003948667324</v>
      </c>
      <c r="W10" s="199">
        <f t="shared" si="9"/>
        <v>4830</v>
      </c>
      <c r="X10" s="198">
        <f t="shared" si="10"/>
        <v>8.8533627342888721E-2</v>
      </c>
      <c r="Y10" s="199">
        <f t="shared" si="11"/>
        <v>4015</v>
      </c>
      <c r="Z10" s="198">
        <v>9.0385179596797816E-2</v>
      </c>
      <c r="AA10" s="199">
        <v>4313</v>
      </c>
    </row>
    <row r="11" spans="2:27">
      <c r="B11" s="169" t="s">
        <v>90</v>
      </c>
      <c r="D11" s="42">
        <v>26877</v>
      </c>
      <c r="E11" s="112">
        <v>27263</v>
      </c>
      <c r="F11" s="112">
        <v>29763</v>
      </c>
      <c r="G11" s="112">
        <v>31755</v>
      </c>
      <c r="H11" s="112">
        <v>32560</v>
      </c>
      <c r="I11" s="112">
        <v>33572</v>
      </c>
      <c r="J11" s="112">
        <v>34151</v>
      </c>
      <c r="K11" s="112">
        <v>37410</v>
      </c>
      <c r="L11" s="197"/>
      <c r="M11" s="8"/>
      <c r="N11" s="198">
        <f t="shared" si="0"/>
        <v>1.436172191836893E-2</v>
      </c>
      <c r="O11" s="199">
        <f t="shared" si="1"/>
        <v>386</v>
      </c>
      <c r="P11" s="198">
        <f t="shared" si="2"/>
        <v>9.1699372776290256E-2</v>
      </c>
      <c r="Q11" s="199">
        <f t="shared" si="3"/>
        <v>2500</v>
      </c>
      <c r="R11" s="198">
        <f t="shared" si="4"/>
        <v>6.6928737022477591E-2</v>
      </c>
      <c r="S11" s="199">
        <f t="shared" si="5"/>
        <v>1992</v>
      </c>
      <c r="T11" s="198">
        <f t="shared" si="6"/>
        <v>2.5350338529365413E-2</v>
      </c>
      <c r="U11" s="199">
        <f t="shared" si="7"/>
        <v>805</v>
      </c>
      <c r="V11" s="198">
        <f t="shared" si="8"/>
        <v>3.1081081081081097E-2</v>
      </c>
      <c r="W11" s="199">
        <f t="shared" si="9"/>
        <v>1012</v>
      </c>
      <c r="X11" s="198">
        <f t="shared" si="10"/>
        <v>1.7246514952937053E-2</v>
      </c>
      <c r="Y11" s="199">
        <f t="shared" si="11"/>
        <v>579</v>
      </c>
      <c r="Z11" s="198">
        <v>7.0263775247468185E-2</v>
      </c>
      <c r="AA11" s="199">
        <v>2456</v>
      </c>
    </row>
    <row r="12" spans="2:27">
      <c r="B12" s="169" t="s">
        <v>91</v>
      </c>
      <c r="D12" s="42">
        <v>24991</v>
      </c>
      <c r="E12" s="112">
        <v>25528</v>
      </c>
      <c r="F12" s="112">
        <v>26990</v>
      </c>
      <c r="G12" s="112">
        <v>29491</v>
      </c>
      <c r="H12" s="112">
        <v>33350</v>
      </c>
      <c r="I12" s="112">
        <v>35599</v>
      </c>
      <c r="J12" s="112">
        <v>38054</v>
      </c>
      <c r="K12" s="112">
        <v>39631</v>
      </c>
      <c r="L12" s="197"/>
      <c r="M12" s="8"/>
      <c r="N12" s="198">
        <f t="shared" si="0"/>
        <v>2.148773558481043E-2</v>
      </c>
      <c r="O12" s="199">
        <f t="shared" si="1"/>
        <v>537</v>
      </c>
      <c r="P12" s="198">
        <f t="shared" si="2"/>
        <v>5.7270448135380736E-2</v>
      </c>
      <c r="Q12" s="199">
        <f t="shared" si="3"/>
        <v>1462</v>
      </c>
      <c r="R12" s="198">
        <f t="shared" si="4"/>
        <v>9.2663949610967133E-2</v>
      </c>
      <c r="S12" s="199">
        <f t="shared" si="5"/>
        <v>2501</v>
      </c>
      <c r="T12" s="198">
        <f t="shared" si="6"/>
        <v>0.13085348072293246</v>
      </c>
      <c r="U12" s="199">
        <f t="shared" si="7"/>
        <v>3859</v>
      </c>
      <c r="V12" s="198">
        <f t="shared" si="8"/>
        <v>6.7436281859070357E-2</v>
      </c>
      <c r="W12" s="199">
        <f t="shared" si="9"/>
        <v>2249</v>
      </c>
      <c r="X12" s="198">
        <f t="shared" si="10"/>
        <v>6.8962611309306476E-2</v>
      </c>
      <c r="Y12" s="199">
        <f t="shared" si="11"/>
        <v>2455</v>
      </c>
      <c r="Z12" s="198">
        <v>6.9778113696485455E-2</v>
      </c>
      <c r="AA12" s="199">
        <v>2585</v>
      </c>
    </row>
    <row r="13" spans="2:27">
      <c r="B13" s="169" t="s">
        <v>92</v>
      </c>
      <c r="D13" s="42">
        <v>32430</v>
      </c>
      <c r="E13" s="112">
        <v>33152</v>
      </c>
      <c r="F13" s="112">
        <v>36737</v>
      </c>
      <c r="G13" s="112">
        <v>41768</v>
      </c>
      <c r="H13" s="112">
        <v>46523</v>
      </c>
      <c r="I13" s="112">
        <v>52503</v>
      </c>
      <c r="J13" s="112">
        <v>68259</v>
      </c>
      <c r="K13" s="112">
        <v>78726</v>
      </c>
      <c r="L13" s="197"/>
      <c r="M13" s="8"/>
      <c r="N13" s="198">
        <f t="shared" si="0"/>
        <v>2.2263336416898039E-2</v>
      </c>
      <c r="O13" s="199">
        <f t="shared" si="1"/>
        <v>722</v>
      </c>
      <c r="P13" s="198">
        <f t="shared" si="2"/>
        <v>0.10813827220077221</v>
      </c>
      <c r="Q13" s="199">
        <f t="shared" si="3"/>
        <v>3585</v>
      </c>
      <c r="R13" s="198">
        <f t="shared" si="4"/>
        <v>0.13694640280915693</v>
      </c>
      <c r="S13" s="199">
        <f t="shared" si="5"/>
        <v>5031</v>
      </c>
      <c r="T13" s="198">
        <f t="shared" si="6"/>
        <v>0.11384313349932973</v>
      </c>
      <c r="U13" s="199">
        <f t="shared" si="7"/>
        <v>4755</v>
      </c>
      <c r="V13" s="198">
        <f t="shared" si="8"/>
        <v>0.12853857231906796</v>
      </c>
      <c r="W13" s="199">
        <f t="shared" si="9"/>
        <v>5980</v>
      </c>
      <c r="X13" s="198">
        <f t="shared" si="10"/>
        <v>0.30009713730643961</v>
      </c>
      <c r="Y13" s="199">
        <f t="shared" si="11"/>
        <v>15756</v>
      </c>
      <c r="Z13" s="198">
        <v>0.24651265892933491</v>
      </c>
      <c r="AA13" s="199">
        <v>15569</v>
      </c>
    </row>
    <row r="14" spans="2:27">
      <c r="B14" s="169" t="s">
        <v>93</v>
      </c>
      <c r="D14" s="42">
        <v>21169</v>
      </c>
      <c r="E14" s="112">
        <v>21022</v>
      </c>
      <c r="F14" s="112">
        <v>18734</v>
      </c>
      <c r="G14" s="112">
        <v>18426</v>
      </c>
      <c r="H14" s="112">
        <v>18749</v>
      </c>
      <c r="I14" s="112">
        <v>18551</v>
      </c>
      <c r="J14" s="112">
        <v>18557</v>
      </c>
      <c r="K14" s="112">
        <v>20924</v>
      </c>
      <c r="L14" s="197"/>
      <c r="M14" s="8"/>
      <c r="N14" s="198">
        <f t="shared" si="0"/>
        <v>-6.9441163966177388E-3</v>
      </c>
      <c r="O14" s="199">
        <f t="shared" si="1"/>
        <v>-147</v>
      </c>
      <c r="P14" s="198">
        <f t="shared" si="2"/>
        <v>-0.10883835981352863</v>
      </c>
      <c r="Q14" s="199">
        <f t="shared" si="3"/>
        <v>-2288</v>
      </c>
      <c r="R14" s="198">
        <f t="shared" si="4"/>
        <v>-1.644069606063836E-2</v>
      </c>
      <c r="S14" s="199">
        <f t="shared" si="5"/>
        <v>-308</v>
      </c>
      <c r="T14" s="198">
        <f t="shared" si="6"/>
        <v>1.7529577770541538E-2</v>
      </c>
      <c r="U14" s="199">
        <f t="shared" si="7"/>
        <v>323</v>
      </c>
      <c r="V14" s="198">
        <f t="shared" si="8"/>
        <v>-1.0560563230038955E-2</v>
      </c>
      <c r="W14" s="199">
        <f t="shared" si="9"/>
        <v>-198</v>
      </c>
      <c r="X14" s="198">
        <f t="shared" si="10"/>
        <v>3.2343269904577809E-4</v>
      </c>
      <c r="Y14" s="199">
        <f t="shared" si="11"/>
        <v>6</v>
      </c>
      <c r="Z14" s="198">
        <v>0.12816088855340491</v>
      </c>
      <c r="AA14" s="199">
        <v>2377</v>
      </c>
    </row>
    <row r="15" spans="2:27">
      <c r="B15" s="169" t="s">
        <v>94</v>
      </c>
      <c r="D15" s="42">
        <v>106369</v>
      </c>
      <c r="E15" s="112">
        <v>105708</v>
      </c>
      <c r="F15" s="112">
        <v>108898</v>
      </c>
      <c r="G15" s="112">
        <v>114380</v>
      </c>
      <c r="H15" s="112">
        <v>122746</v>
      </c>
      <c r="I15" s="112">
        <v>126345</v>
      </c>
      <c r="J15" s="112">
        <v>129327</v>
      </c>
      <c r="K15" s="112">
        <v>129349</v>
      </c>
      <c r="L15" s="197"/>
      <c r="M15" s="8"/>
      <c r="N15" s="198">
        <f t="shared" si="0"/>
        <v>-6.2142165480544298E-3</v>
      </c>
      <c r="O15" s="199">
        <f t="shared" si="1"/>
        <v>-661</v>
      </c>
      <c r="P15" s="198">
        <f t="shared" si="2"/>
        <v>3.0177470011730323E-2</v>
      </c>
      <c r="Q15" s="199">
        <f t="shared" si="3"/>
        <v>3190</v>
      </c>
      <c r="R15" s="198">
        <f t="shared" si="4"/>
        <v>5.0340685779353134E-2</v>
      </c>
      <c r="S15" s="199">
        <f t="shared" si="5"/>
        <v>5482</v>
      </c>
      <c r="T15" s="198">
        <f t="shared" si="6"/>
        <v>7.3142157719881196E-2</v>
      </c>
      <c r="U15" s="199">
        <f t="shared" si="7"/>
        <v>8366</v>
      </c>
      <c r="V15" s="198">
        <f t="shared" si="8"/>
        <v>2.9320711061867621E-2</v>
      </c>
      <c r="W15" s="199">
        <f t="shared" si="9"/>
        <v>3599</v>
      </c>
      <c r="X15" s="198">
        <f t="shared" si="10"/>
        <v>2.3602042027781156E-2</v>
      </c>
      <c r="Y15" s="199">
        <f t="shared" si="11"/>
        <v>2982</v>
      </c>
      <c r="Z15" s="198">
        <v>1.3698952202569E-2</v>
      </c>
      <c r="AA15" s="199">
        <v>1748</v>
      </c>
    </row>
    <row r="16" spans="2:27">
      <c r="B16" s="169" t="s">
        <v>95</v>
      </c>
      <c r="D16" s="42">
        <v>68077</v>
      </c>
      <c r="E16" s="112">
        <v>64772</v>
      </c>
      <c r="F16" s="112">
        <v>66829</v>
      </c>
      <c r="G16" s="112">
        <v>69929</v>
      </c>
      <c r="H16" s="112">
        <v>74835</v>
      </c>
      <c r="I16" s="112">
        <v>80045</v>
      </c>
      <c r="J16" s="112">
        <v>84349</v>
      </c>
      <c r="K16" s="112">
        <v>86027</v>
      </c>
      <c r="L16" s="197"/>
      <c r="M16" s="8"/>
      <c r="N16" s="198">
        <f t="shared" si="0"/>
        <v>-4.8547967742409326E-2</v>
      </c>
      <c r="O16" s="199">
        <f t="shared" si="1"/>
        <v>-3305</v>
      </c>
      <c r="P16" s="198">
        <f t="shared" si="2"/>
        <v>3.1757549558451226E-2</v>
      </c>
      <c r="Q16" s="199">
        <f t="shared" si="3"/>
        <v>2057</v>
      </c>
      <c r="R16" s="198">
        <f t="shared" si="4"/>
        <v>4.6387047539242054E-2</v>
      </c>
      <c r="S16" s="199">
        <f t="shared" si="5"/>
        <v>3100</v>
      </c>
      <c r="T16" s="198">
        <f t="shared" si="6"/>
        <v>7.0156873400162967E-2</v>
      </c>
      <c r="U16" s="199">
        <f t="shared" si="7"/>
        <v>4906</v>
      </c>
      <c r="V16" s="198">
        <f t="shared" si="8"/>
        <v>6.9619830293311979E-2</v>
      </c>
      <c r="W16" s="199">
        <f t="shared" si="9"/>
        <v>5210</v>
      </c>
      <c r="X16" s="198">
        <f t="shared" si="10"/>
        <v>5.376975451308641E-2</v>
      </c>
      <c r="Y16" s="199">
        <f t="shared" si="11"/>
        <v>4304</v>
      </c>
      <c r="Z16" s="198">
        <v>3.6782163302199411E-2</v>
      </c>
      <c r="AA16" s="199">
        <v>3052</v>
      </c>
    </row>
    <row r="17" spans="2:27">
      <c r="B17" s="169" t="s">
        <v>96</v>
      </c>
      <c r="D17" s="42">
        <v>239983</v>
      </c>
      <c r="E17" s="112">
        <v>230320</v>
      </c>
      <c r="F17" s="112">
        <v>245417</v>
      </c>
      <c r="G17" s="112">
        <v>257644</v>
      </c>
      <c r="H17" s="112">
        <v>250190</v>
      </c>
      <c r="I17" s="112">
        <v>269088</v>
      </c>
      <c r="J17" s="112">
        <v>286708</v>
      </c>
      <c r="K17" s="112">
        <v>308034</v>
      </c>
      <c r="L17" s="197"/>
      <c r="M17" s="8"/>
      <c r="N17" s="198">
        <f t="shared" si="0"/>
        <v>-4.02653521291092E-2</v>
      </c>
      <c r="O17" s="199">
        <f t="shared" si="1"/>
        <v>-9663</v>
      </c>
      <c r="P17" s="198">
        <f t="shared" si="2"/>
        <v>6.5547933310177164E-2</v>
      </c>
      <c r="Q17" s="199">
        <f t="shared" si="3"/>
        <v>15097</v>
      </c>
      <c r="R17" s="198">
        <f t="shared" si="4"/>
        <v>4.9821324521121202E-2</v>
      </c>
      <c r="S17" s="199">
        <f t="shared" si="5"/>
        <v>12227</v>
      </c>
      <c r="T17" s="198">
        <f t="shared" si="6"/>
        <v>-2.8931393706044028E-2</v>
      </c>
      <c r="U17" s="199">
        <f t="shared" si="7"/>
        <v>-7454</v>
      </c>
      <c r="V17" s="198">
        <f t="shared" si="8"/>
        <v>7.5534593708781239E-2</v>
      </c>
      <c r="W17" s="199">
        <f t="shared" si="9"/>
        <v>18898</v>
      </c>
      <c r="X17" s="198">
        <f t="shared" si="10"/>
        <v>6.5480437626352694E-2</v>
      </c>
      <c r="Y17" s="199">
        <f t="shared" si="11"/>
        <v>17620</v>
      </c>
      <c r="Z17" s="198">
        <v>0.1004122518094068</v>
      </c>
      <c r="AA17" s="199">
        <v>28108</v>
      </c>
    </row>
    <row r="18" spans="2:27">
      <c r="B18" s="169" t="s">
        <v>97</v>
      </c>
      <c r="D18" s="42">
        <v>103107</v>
      </c>
      <c r="E18" s="112">
        <v>115485</v>
      </c>
      <c r="F18" s="112">
        <v>129091</v>
      </c>
      <c r="G18" s="112">
        <v>144410</v>
      </c>
      <c r="H18" s="112">
        <v>161791</v>
      </c>
      <c r="I18" s="112">
        <v>172554</v>
      </c>
      <c r="J18" s="112">
        <v>188085</v>
      </c>
      <c r="K18" s="112">
        <v>197259</v>
      </c>
      <c r="L18" s="197"/>
      <c r="M18" s="8"/>
      <c r="N18" s="198">
        <f t="shared" si="0"/>
        <v>0.12005004509878092</v>
      </c>
      <c r="O18" s="199">
        <f t="shared" si="1"/>
        <v>12378</v>
      </c>
      <c r="P18" s="198">
        <f t="shared" si="2"/>
        <v>0.11781616660172323</v>
      </c>
      <c r="Q18" s="199">
        <f t="shared" si="3"/>
        <v>13606</v>
      </c>
      <c r="R18" s="198">
        <f t="shared" si="4"/>
        <v>0.11866822628998142</v>
      </c>
      <c r="S18" s="199">
        <f t="shared" si="5"/>
        <v>15319</v>
      </c>
      <c r="T18" s="198">
        <f t="shared" si="6"/>
        <v>0.12035870092098877</v>
      </c>
      <c r="U18" s="199">
        <f t="shared" si="7"/>
        <v>17381</v>
      </c>
      <c r="V18" s="198">
        <f t="shared" si="8"/>
        <v>6.6524095901502545E-2</v>
      </c>
      <c r="W18" s="199">
        <f t="shared" si="9"/>
        <v>10763</v>
      </c>
      <c r="X18" s="198">
        <f t="shared" si="10"/>
        <v>9.0006606627490493E-2</v>
      </c>
      <c r="Y18" s="199">
        <f t="shared" si="11"/>
        <v>15531</v>
      </c>
      <c r="Z18" s="198">
        <v>7.6947014986487483E-2</v>
      </c>
      <c r="AA18" s="199">
        <v>14094</v>
      </c>
    </row>
    <row r="19" spans="2:27">
      <c r="B19" s="169" t="s">
        <v>98</v>
      </c>
      <c r="D19" s="42">
        <v>35443</v>
      </c>
      <c r="E19" s="112">
        <v>34750</v>
      </c>
      <c r="F19" s="112">
        <v>36342</v>
      </c>
      <c r="G19" s="112">
        <v>38917</v>
      </c>
      <c r="H19" s="112">
        <v>41046</v>
      </c>
      <c r="I19" s="112">
        <v>40991</v>
      </c>
      <c r="J19" s="112">
        <v>42502</v>
      </c>
      <c r="K19" s="112">
        <v>42473</v>
      </c>
      <c r="L19" s="197"/>
      <c r="M19" s="8"/>
      <c r="N19" s="198">
        <f t="shared" si="0"/>
        <v>-1.9552520949129626E-2</v>
      </c>
      <c r="O19" s="199">
        <f t="shared" si="1"/>
        <v>-693</v>
      </c>
      <c r="P19" s="198">
        <f t="shared" si="2"/>
        <v>4.5812949640287703E-2</v>
      </c>
      <c r="Q19" s="199">
        <f t="shared" si="3"/>
        <v>1592</v>
      </c>
      <c r="R19" s="198">
        <f t="shared" si="4"/>
        <v>7.0854658521820379E-2</v>
      </c>
      <c r="S19" s="199">
        <f t="shared" si="5"/>
        <v>2575</v>
      </c>
      <c r="T19" s="198">
        <f t="shared" si="6"/>
        <v>5.4706169540303717E-2</v>
      </c>
      <c r="U19" s="199">
        <f t="shared" si="7"/>
        <v>2129</v>
      </c>
      <c r="V19" s="198">
        <f t="shared" si="8"/>
        <v>-1.339960044827726E-3</v>
      </c>
      <c r="W19" s="199">
        <f t="shared" si="9"/>
        <v>-55</v>
      </c>
      <c r="X19" s="198">
        <f t="shared" si="10"/>
        <v>3.6861750140274596E-2</v>
      </c>
      <c r="Y19" s="199">
        <f t="shared" si="11"/>
        <v>1511</v>
      </c>
      <c r="Z19" s="198">
        <v>2.5793986233546781E-2</v>
      </c>
      <c r="AA19" s="199">
        <v>1068</v>
      </c>
    </row>
    <row r="20" spans="2:27">
      <c r="B20" s="169" t="s">
        <v>99</v>
      </c>
      <c r="D20" s="42">
        <v>70092</v>
      </c>
      <c r="E20" s="112">
        <v>67467</v>
      </c>
      <c r="F20" s="112">
        <v>69079</v>
      </c>
      <c r="G20" s="112">
        <v>71374</v>
      </c>
      <c r="H20" s="112">
        <v>75584</v>
      </c>
      <c r="I20" s="112">
        <v>78452</v>
      </c>
      <c r="J20" s="112">
        <v>94254</v>
      </c>
      <c r="K20" s="112">
        <v>99077</v>
      </c>
      <c r="L20" s="197"/>
      <c r="M20" s="8"/>
      <c r="N20" s="198">
        <f t="shared" si="0"/>
        <v>-3.7450778976202748E-2</v>
      </c>
      <c r="O20" s="199">
        <f t="shared" si="1"/>
        <v>-2625</v>
      </c>
      <c r="P20" s="198">
        <f t="shared" si="2"/>
        <v>2.3893162583188854E-2</v>
      </c>
      <c r="Q20" s="199">
        <f t="shared" si="3"/>
        <v>1612</v>
      </c>
      <c r="R20" s="198">
        <f t="shared" si="4"/>
        <v>3.3222831830223454E-2</v>
      </c>
      <c r="S20" s="199">
        <f t="shared" si="5"/>
        <v>2295</v>
      </c>
      <c r="T20" s="198">
        <f t="shared" si="6"/>
        <v>5.8985064589346159E-2</v>
      </c>
      <c r="U20" s="199">
        <f t="shared" si="7"/>
        <v>4210</v>
      </c>
      <c r="V20" s="198">
        <f t="shared" si="8"/>
        <v>3.7944538526672345E-2</v>
      </c>
      <c r="W20" s="199">
        <f t="shared" si="9"/>
        <v>2868</v>
      </c>
      <c r="X20" s="198">
        <f t="shared" si="10"/>
        <v>0.20142252587569476</v>
      </c>
      <c r="Y20" s="199">
        <f t="shared" si="11"/>
        <v>15802</v>
      </c>
      <c r="Z20" s="198">
        <v>0.12581103346400771</v>
      </c>
      <c r="AA20" s="199">
        <v>11072</v>
      </c>
    </row>
    <row r="21" spans="2:27">
      <c r="B21" s="169" t="s">
        <v>100</v>
      </c>
      <c r="D21" s="42">
        <v>171922</v>
      </c>
      <c r="E21" s="112">
        <v>161936</v>
      </c>
      <c r="F21" s="112">
        <v>163249</v>
      </c>
      <c r="G21" s="112">
        <v>173065</v>
      </c>
      <c r="H21" s="112">
        <v>185857</v>
      </c>
      <c r="I21" s="112">
        <v>201810</v>
      </c>
      <c r="J21" s="112">
        <v>220017</v>
      </c>
      <c r="K21" s="112">
        <v>239193</v>
      </c>
      <c r="L21" s="197"/>
      <c r="M21" s="8"/>
      <c r="N21" s="198">
        <f t="shared" si="0"/>
        <v>-5.808448017124046E-2</v>
      </c>
      <c r="O21" s="199">
        <f t="shared" si="1"/>
        <v>-9986</v>
      </c>
      <c r="P21" s="198">
        <f t="shared" si="2"/>
        <v>8.108141487995324E-3</v>
      </c>
      <c r="Q21" s="199">
        <f t="shared" si="3"/>
        <v>1313</v>
      </c>
      <c r="R21" s="198">
        <f t="shared" si="4"/>
        <v>6.0129005384412793E-2</v>
      </c>
      <c r="S21" s="199">
        <f t="shared" si="5"/>
        <v>9816</v>
      </c>
      <c r="T21" s="198">
        <f t="shared" si="6"/>
        <v>7.3914425215959367E-2</v>
      </c>
      <c r="U21" s="199">
        <f t="shared" si="7"/>
        <v>12792</v>
      </c>
      <c r="V21" s="198">
        <f t="shared" si="8"/>
        <v>8.5834808481789704E-2</v>
      </c>
      <c r="W21" s="199">
        <f t="shared" si="9"/>
        <v>15953</v>
      </c>
      <c r="X21" s="198">
        <f t="shared" si="10"/>
        <v>9.0218522372528698E-2</v>
      </c>
      <c r="Y21" s="199">
        <f t="shared" si="11"/>
        <v>18207</v>
      </c>
      <c r="Z21" s="198">
        <v>0.11135736388726269</v>
      </c>
      <c r="AA21" s="199">
        <v>23967</v>
      </c>
    </row>
    <row r="22" spans="2:27">
      <c r="B22" s="169" t="s">
        <v>101</v>
      </c>
      <c r="D22" s="42">
        <v>41312</v>
      </c>
      <c r="E22" s="112">
        <v>40012</v>
      </c>
      <c r="F22" s="112">
        <v>42082</v>
      </c>
      <c r="G22" s="112">
        <v>44287</v>
      </c>
      <c r="H22" s="112">
        <v>47580</v>
      </c>
      <c r="I22" s="112">
        <v>51617</v>
      </c>
      <c r="J22" s="112">
        <v>57566</v>
      </c>
      <c r="K22" s="112">
        <v>59790</v>
      </c>
      <c r="L22" s="197"/>
      <c r="M22" s="8"/>
      <c r="N22" s="198">
        <f t="shared" si="0"/>
        <v>-3.1467854376452387E-2</v>
      </c>
      <c r="O22" s="199">
        <f t="shared" si="1"/>
        <v>-1300</v>
      </c>
      <c r="P22" s="198">
        <f t="shared" si="2"/>
        <v>5.1734479656103227E-2</v>
      </c>
      <c r="Q22" s="199">
        <f t="shared" si="3"/>
        <v>2070</v>
      </c>
      <c r="R22" s="198">
        <f t="shared" si="4"/>
        <v>5.2397699729100244E-2</v>
      </c>
      <c r="S22" s="199">
        <f t="shared" si="5"/>
        <v>2205</v>
      </c>
      <c r="T22" s="198">
        <f t="shared" si="6"/>
        <v>7.4355905796283261E-2</v>
      </c>
      <c r="U22" s="199">
        <f t="shared" si="7"/>
        <v>3293</v>
      </c>
      <c r="V22" s="198">
        <f t="shared" si="8"/>
        <v>8.484657419083641E-2</v>
      </c>
      <c r="W22" s="199">
        <f t="shared" si="9"/>
        <v>4037</v>
      </c>
      <c r="X22" s="198">
        <f t="shared" si="10"/>
        <v>0.11525272681480914</v>
      </c>
      <c r="Y22" s="199">
        <f t="shared" si="11"/>
        <v>5949</v>
      </c>
      <c r="Z22" s="198">
        <v>0.11865738661876971</v>
      </c>
      <c r="AA22" s="199">
        <v>6342</v>
      </c>
    </row>
    <row r="23" spans="2:27">
      <c r="B23" s="169" t="s">
        <v>102</v>
      </c>
      <c r="D23" s="42">
        <v>14637</v>
      </c>
      <c r="E23" s="112">
        <v>14462</v>
      </c>
      <c r="F23" s="112">
        <v>15183</v>
      </c>
      <c r="G23" s="112">
        <v>16013</v>
      </c>
      <c r="H23" s="112">
        <v>16801</v>
      </c>
      <c r="I23" s="112">
        <v>16933</v>
      </c>
      <c r="J23" s="112">
        <v>18171</v>
      </c>
      <c r="K23" s="112">
        <v>17532</v>
      </c>
      <c r="L23" s="197"/>
      <c r="M23" s="8"/>
      <c r="N23" s="198">
        <f t="shared" si="0"/>
        <v>-1.1956001912960312E-2</v>
      </c>
      <c r="O23" s="199">
        <f t="shared" si="1"/>
        <v>-175</v>
      </c>
      <c r="P23" s="198">
        <f t="shared" si="2"/>
        <v>4.9854791868344517E-2</v>
      </c>
      <c r="Q23" s="199">
        <f t="shared" si="3"/>
        <v>721</v>
      </c>
      <c r="R23" s="198">
        <f t="shared" si="4"/>
        <v>5.4666403214121084E-2</v>
      </c>
      <c r="S23" s="199">
        <f t="shared" si="5"/>
        <v>830</v>
      </c>
      <c r="T23" s="198">
        <f t="shared" si="6"/>
        <v>4.921001686130011E-2</v>
      </c>
      <c r="U23" s="199">
        <f t="shared" si="7"/>
        <v>788</v>
      </c>
      <c r="V23" s="198">
        <f t="shared" si="8"/>
        <v>7.8566751979047833E-3</v>
      </c>
      <c r="W23" s="199">
        <f t="shared" si="9"/>
        <v>132</v>
      </c>
      <c r="X23" s="198">
        <f t="shared" si="10"/>
        <v>7.3111675426681622E-2</v>
      </c>
      <c r="Y23" s="199">
        <f t="shared" si="11"/>
        <v>1238</v>
      </c>
      <c r="Z23" s="198">
        <v>-8.0905233380480501E-3</v>
      </c>
      <c r="AA23" s="199">
        <v>-143</v>
      </c>
    </row>
    <row r="24" spans="2:27">
      <c r="B24" s="169" t="s">
        <v>103</v>
      </c>
      <c r="D24" s="42">
        <v>80742</v>
      </c>
      <c r="E24" s="112">
        <v>79315</v>
      </c>
      <c r="F24" s="112">
        <v>78831</v>
      </c>
      <c r="G24" s="112">
        <v>79067</v>
      </c>
      <c r="H24" s="112">
        <v>82443</v>
      </c>
      <c r="I24" s="112">
        <v>85082</v>
      </c>
      <c r="J24" s="112">
        <v>88036</v>
      </c>
      <c r="K24" s="112">
        <v>87896</v>
      </c>
      <c r="L24" s="197"/>
      <c r="M24" s="8"/>
      <c r="N24" s="198">
        <f t="shared" si="0"/>
        <v>-1.767357756805632E-2</v>
      </c>
      <c r="O24" s="199">
        <f t="shared" si="1"/>
        <v>-1427</v>
      </c>
      <c r="P24" s="198">
        <f t="shared" si="2"/>
        <v>-6.1022505200781785E-3</v>
      </c>
      <c r="Q24" s="199">
        <f t="shared" si="3"/>
        <v>-484</v>
      </c>
      <c r="R24" s="198">
        <f t="shared" si="4"/>
        <v>2.9937461151070544E-3</v>
      </c>
      <c r="S24" s="199">
        <f t="shared" si="5"/>
        <v>236</v>
      </c>
      <c r="T24" s="198">
        <f t="shared" si="6"/>
        <v>4.2697965017010953E-2</v>
      </c>
      <c r="U24" s="199">
        <f t="shared" si="7"/>
        <v>3376</v>
      </c>
      <c r="V24" s="198">
        <f t="shared" si="8"/>
        <v>3.2009994784275131E-2</v>
      </c>
      <c r="W24" s="199">
        <f t="shared" si="9"/>
        <v>2639</v>
      </c>
      <c r="X24" s="198">
        <f t="shared" si="10"/>
        <v>3.4719447121600355E-2</v>
      </c>
      <c r="Y24" s="199">
        <f t="shared" si="11"/>
        <v>2954</v>
      </c>
      <c r="Z24" s="198">
        <v>1.2976835311743651E-2</v>
      </c>
      <c r="AA24" s="199">
        <v>1126</v>
      </c>
    </row>
    <row r="25" spans="2:27">
      <c r="B25" s="169" t="s">
        <v>104</v>
      </c>
      <c r="D25" s="42">
        <v>11398</v>
      </c>
      <c r="E25" s="112">
        <v>10806</v>
      </c>
      <c r="F25" s="112">
        <v>11690</v>
      </c>
      <c r="G25" s="112">
        <v>10545</v>
      </c>
      <c r="H25" s="112">
        <v>10646</v>
      </c>
      <c r="I25" s="112">
        <v>10406</v>
      </c>
      <c r="J25" s="112">
        <v>10429</v>
      </c>
      <c r="K25" s="112">
        <v>10719</v>
      </c>
      <c r="L25" s="197"/>
      <c r="M25" s="8"/>
      <c r="N25" s="198">
        <f t="shared" si="0"/>
        <v>-5.1938936655553603E-2</v>
      </c>
      <c r="O25" s="199">
        <f t="shared" si="1"/>
        <v>-592</v>
      </c>
      <c r="P25" s="198">
        <f t="shared" si="2"/>
        <v>8.180640384971305E-2</v>
      </c>
      <c r="Q25" s="199">
        <f t="shared" si="3"/>
        <v>884</v>
      </c>
      <c r="R25" s="198">
        <f t="shared" si="4"/>
        <v>-9.7946963216424265E-2</v>
      </c>
      <c r="S25" s="199">
        <f t="shared" si="5"/>
        <v>-1145</v>
      </c>
      <c r="T25" s="198">
        <f t="shared" si="6"/>
        <v>9.577999051683328E-3</v>
      </c>
      <c r="U25" s="199">
        <f t="shared" si="7"/>
        <v>101</v>
      </c>
      <c r="V25" s="198">
        <f t="shared" si="8"/>
        <v>-2.2543678376855114E-2</v>
      </c>
      <c r="W25" s="199">
        <f t="shared" si="9"/>
        <v>-240</v>
      </c>
      <c r="X25" s="198">
        <f t="shared" si="10"/>
        <v>2.2102633096290347E-3</v>
      </c>
      <c r="Y25" s="199">
        <f t="shared" si="11"/>
        <v>23</v>
      </c>
      <c r="Z25" s="198">
        <v>4.0679611650485503E-2</v>
      </c>
      <c r="AA25" s="199">
        <v>419</v>
      </c>
    </row>
    <row r="26" spans="2:27">
      <c r="B26" s="169" t="s">
        <v>105</v>
      </c>
      <c r="D26" s="42">
        <v>1282</v>
      </c>
      <c r="E26" s="112">
        <v>1282</v>
      </c>
      <c r="F26" s="112">
        <v>1369</v>
      </c>
      <c r="G26" s="112">
        <v>1506</v>
      </c>
      <c r="H26" s="112">
        <v>1561</v>
      </c>
      <c r="I26" s="112">
        <v>1676</v>
      </c>
      <c r="J26" s="112">
        <v>1783</v>
      </c>
      <c r="K26" s="112">
        <v>1730</v>
      </c>
      <c r="L26" s="197"/>
      <c r="M26" s="8"/>
      <c r="N26" s="198">
        <f t="shared" si="0"/>
        <v>0</v>
      </c>
      <c r="O26" s="199">
        <f t="shared" si="1"/>
        <v>0</v>
      </c>
      <c r="P26" s="198">
        <f t="shared" si="2"/>
        <v>6.7862714508580391E-2</v>
      </c>
      <c r="Q26" s="199">
        <f t="shared" si="3"/>
        <v>87</v>
      </c>
      <c r="R26" s="198">
        <f t="shared" si="4"/>
        <v>0.10007304601899203</v>
      </c>
      <c r="S26" s="199">
        <f t="shared" si="5"/>
        <v>137</v>
      </c>
      <c r="T26" s="198">
        <f t="shared" si="6"/>
        <v>3.6520584329349237E-2</v>
      </c>
      <c r="U26" s="199">
        <f t="shared" si="7"/>
        <v>55</v>
      </c>
      <c r="V26" s="198">
        <f t="shared" si="8"/>
        <v>7.3670723894939227E-2</v>
      </c>
      <c r="W26" s="199">
        <f t="shared" si="9"/>
        <v>115</v>
      </c>
      <c r="X26" s="198">
        <f t="shared" si="10"/>
        <v>6.3842482100238573E-2</v>
      </c>
      <c r="Y26" s="199">
        <f t="shared" si="11"/>
        <v>107</v>
      </c>
      <c r="Z26" s="198">
        <v>-4.029936672423684E-3</v>
      </c>
      <c r="AA26" s="199">
        <v>-7</v>
      </c>
    </row>
    <row r="27" spans="2:27">
      <c r="B27" s="169" t="s">
        <v>106</v>
      </c>
      <c r="D27" s="42">
        <v>1772</v>
      </c>
      <c r="E27" s="112">
        <v>1760</v>
      </c>
      <c r="F27" s="112">
        <v>1818</v>
      </c>
      <c r="G27" s="112">
        <v>1933</v>
      </c>
      <c r="H27" s="112">
        <v>2167</v>
      </c>
      <c r="I27" s="112">
        <v>2328</v>
      </c>
      <c r="J27" s="112">
        <v>2524</v>
      </c>
      <c r="K27" s="112">
        <v>2629</v>
      </c>
      <c r="L27" s="197"/>
      <c r="M27" s="8"/>
      <c r="N27" s="198">
        <f t="shared" si="0"/>
        <v>-6.7720090293453827E-3</v>
      </c>
      <c r="O27" s="199">
        <f t="shared" si="1"/>
        <v>-12</v>
      </c>
      <c r="P27" s="198">
        <f t="shared" si="2"/>
        <v>3.2954545454545459E-2</v>
      </c>
      <c r="Q27" s="199">
        <f t="shared" si="3"/>
        <v>58</v>
      </c>
      <c r="R27" s="198">
        <f t="shared" si="4"/>
        <v>6.3256325632563337E-2</v>
      </c>
      <c r="S27" s="199">
        <f t="shared" si="5"/>
        <v>115</v>
      </c>
      <c r="T27" s="198">
        <f t="shared" si="6"/>
        <v>0.12105535437144344</v>
      </c>
      <c r="U27" s="199">
        <f t="shared" si="7"/>
        <v>234</v>
      </c>
      <c r="V27" s="198">
        <f t="shared" si="8"/>
        <v>7.4296262113521028E-2</v>
      </c>
      <c r="W27" s="199">
        <f t="shared" si="9"/>
        <v>161</v>
      </c>
      <c r="X27" s="198">
        <f t="shared" si="10"/>
        <v>8.4192439862542878E-2</v>
      </c>
      <c r="Y27" s="199">
        <f t="shared" si="11"/>
        <v>196</v>
      </c>
      <c r="Z27" s="198">
        <v>7.5695581014729951E-2</v>
      </c>
      <c r="AA27" s="199">
        <v>185</v>
      </c>
    </row>
    <row r="28" spans="2:27">
      <c r="B28" s="31" t="s">
        <v>49</v>
      </c>
      <c r="D28" s="63">
        <v>1385037</v>
      </c>
      <c r="E28" s="63">
        <v>1356473</v>
      </c>
      <c r="F28" s="63">
        <v>1415578</v>
      </c>
      <c r="G28" s="63">
        <v>1490860</v>
      </c>
      <c r="H28" s="63">
        <v>1567107</v>
      </c>
      <c r="I28" s="63">
        <v>1636757</v>
      </c>
      <c r="J28" s="63">
        <v>1784369</v>
      </c>
      <c r="K28" s="63">
        <v>1881910</v>
      </c>
      <c r="L28" s="64"/>
      <c r="M28" s="11"/>
      <c r="N28" s="200">
        <f t="shared" si="0"/>
        <v>-2.0623275768084204E-2</v>
      </c>
      <c r="O28" s="62">
        <f t="shared" si="1"/>
        <v>-28564</v>
      </c>
      <c r="P28" s="200">
        <f t="shared" si="2"/>
        <v>4.3572559129448241E-2</v>
      </c>
      <c r="Q28" s="62">
        <f t="shared" si="3"/>
        <v>59105</v>
      </c>
      <c r="R28" s="200">
        <f t="shared" si="4"/>
        <v>5.3181103407936581E-2</v>
      </c>
      <c r="S28" s="62">
        <f t="shared" si="5"/>
        <v>75282</v>
      </c>
      <c r="T28" s="200">
        <f t="shared" si="6"/>
        <v>5.1142964463464002E-2</v>
      </c>
      <c r="U28" s="62">
        <f t="shared" si="7"/>
        <v>76247</v>
      </c>
      <c r="V28" s="200">
        <f t="shared" si="8"/>
        <v>4.4444954939260706E-2</v>
      </c>
      <c r="W28" s="62">
        <f t="shared" si="9"/>
        <v>69650</v>
      </c>
      <c r="X28" s="200">
        <f t="shared" si="10"/>
        <v>9.0185653704245583E-2</v>
      </c>
      <c r="Y28" s="62">
        <f t="shared" si="11"/>
        <v>147612</v>
      </c>
      <c r="Z28" s="200">
        <v>9.9545145147484471E-2</v>
      </c>
      <c r="AA28" s="62">
        <v>170375</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7FBBCBBC-F62E-4238-A07E-0FCDB6F5F31E}">
          <x14:colorSeries rgb="FF376092"/>
          <x14:colorNegative rgb="FFD00000"/>
          <x14:colorAxis rgb="FF000000"/>
          <x14:colorMarkers rgb="FFD00000"/>
          <x14:colorFirst rgb="FFD00000"/>
          <x14:colorLast rgb="FFD00000"/>
          <x14:colorHigh rgb="FFD00000"/>
          <x14:colorLow rgb="FFD00000"/>
          <x14:sparklines>
            <x14:sparkline>
              <xm:f>EVO_derecho!$D$9:$K$9</xm:f>
              <xm:sqref>L9</xm:sqref>
            </x14:sparkline>
            <x14:sparkline>
              <xm:f>EVO_derecho!$D$10:$K$10</xm:f>
              <xm:sqref>L10</xm:sqref>
            </x14:sparkline>
            <x14:sparkline>
              <xm:f>EVO_derecho!$D$11:$K$11</xm:f>
              <xm:sqref>L11</xm:sqref>
            </x14:sparkline>
            <x14:sparkline>
              <xm:f>EVO_derecho!$D$12:$K$12</xm:f>
              <xm:sqref>L12</xm:sqref>
            </x14:sparkline>
            <x14:sparkline>
              <xm:f>EVO_derecho!$D$13:$K$13</xm:f>
              <xm:sqref>L13</xm:sqref>
            </x14:sparkline>
            <x14:sparkline>
              <xm:f>EVO_derecho!$D$14:$K$14</xm:f>
              <xm:sqref>L14</xm:sqref>
            </x14:sparkline>
            <x14:sparkline>
              <xm:f>EVO_derecho!$D$15:$K$15</xm:f>
              <xm:sqref>L15</xm:sqref>
            </x14:sparkline>
            <x14:sparkline>
              <xm:f>EVO_derecho!$D$16:$K$16</xm:f>
              <xm:sqref>L16</xm:sqref>
            </x14:sparkline>
            <x14:sparkline>
              <xm:f>EVO_derecho!$D$17:$K$17</xm:f>
              <xm:sqref>L17</xm:sqref>
            </x14:sparkline>
            <x14:sparkline>
              <xm:f>EVO_derecho!$D$18:$K$18</xm:f>
              <xm:sqref>L18</xm:sqref>
            </x14:sparkline>
            <x14:sparkline>
              <xm:f>EVO_derecho!$D$19:$K$19</xm:f>
              <xm:sqref>L19</xm:sqref>
            </x14:sparkline>
            <x14:sparkline>
              <xm:f>EVO_derecho!$D$20:$K$20</xm:f>
              <xm:sqref>L20</xm:sqref>
            </x14:sparkline>
            <x14:sparkline>
              <xm:f>EVO_derecho!$D$21:$K$21</xm:f>
              <xm:sqref>L21</xm:sqref>
            </x14:sparkline>
            <x14:sparkline>
              <xm:f>EVO_derecho!$D$22:$K$22</xm:f>
              <xm:sqref>L22</xm:sqref>
            </x14:sparkline>
            <x14:sparkline>
              <xm:f>EVO_derecho!$D$23:$K$23</xm:f>
              <xm:sqref>L23</xm:sqref>
            </x14:sparkline>
            <x14:sparkline>
              <xm:f>EVO_derecho!$D$24:$K$24</xm:f>
              <xm:sqref>L24</xm:sqref>
            </x14:sparkline>
            <x14:sparkline>
              <xm:f>EVO_derecho!$D$25:$K$25</xm:f>
              <xm:sqref>L25</xm:sqref>
            </x14:sparkline>
            <x14:sparkline>
              <xm:f>EVO_derecho!$D$26:$K$26</xm:f>
              <xm:sqref>L26</xm:sqref>
            </x14:sparkline>
            <x14:sparkline>
              <xm:f>EVO_derecho!$D$27:$K$27</xm:f>
              <xm:sqref>L27</xm:sqref>
            </x14:sparkline>
            <x14:sparkline>
              <xm:f>EVO_derecho!$D$28:$K$28</xm:f>
              <xm:sqref>L28</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6:T7"/>
  <sheetViews>
    <sheetView showGridLines="0" workbookViewId="0"/>
  </sheetViews>
  <sheetFormatPr baseColWidth="10" defaultColWidth="8.7265625" defaultRowHeight="14.5"/>
  <sheetData>
    <row r="6" spans="1:20" ht="21">
      <c r="A6" s="201" t="s">
        <v>285</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81"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M30"/>
  <sheetViews>
    <sheetView showGridLines="0" workbookViewId="0"/>
  </sheetViews>
  <sheetFormatPr baseColWidth="10" defaultColWidth="8.7265625" defaultRowHeight="14.5"/>
  <cols>
    <col min="1" max="1" width="0.7265625" customWidth="1"/>
    <col min="2" max="2" width="32.453125" customWidth="1"/>
    <col min="3" max="3" width="13" customWidth="1"/>
    <col min="4" max="4" width="0.453125" customWidth="1"/>
    <col min="5" max="5" width="19.453125" customWidth="1"/>
    <col min="6" max="6" width="0.453125" customWidth="1"/>
    <col min="7" max="7" width="19.453125" customWidth="1"/>
    <col min="8" max="8" width="0.453125" customWidth="1"/>
    <col min="9" max="9" width="19.453125" customWidth="1"/>
    <col min="10" max="10" width="0.453125" customWidth="1"/>
    <col min="11" max="11" width="19.453125" customWidth="1"/>
    <col min="12" max="12" width="0.453125" customWidth="1"/>
    <col min="13" max="13" width="19.453125" customWidth="1"/>
  </cols>
  <sheetData>
    <row r="1" spans="1:13" ht="12" customHeight="1"/>
    <row r="2" spans="1:13" ht="52.5" customHeight="1"/>
    <row r="3" spans="1:13" ht="17" customHeight="1"/>
    <row r="4" spans="1:13" ht="24" customHeight="1">
      <c r="A4" s="201" t="s">
        <v>286</v>
      </c>
      <c r="B4" s="202"/>
      <c r="C4" s="202"/>
      <c r="D4" s="202"/>
      <c r="E4" s="202"/>
      <c r="F4" s="202"/>
      <c r="G4" s="202"/>
      <c r="H4" s="202"/>
      <c r="I4" s="202"/>
      <c r="J4" s="202"/>
      <c r="K4" s="202"/>
      <c r="L4" s="202"/>
      <c r="M4" s="202"/>
    </row>
    <row r="5" spans="1:13" ht="21.5" customHeight="1">
      <c r="B5" s="203" t="s">
        <v>113</v>
      </c>
      <c r="C5" s="202"/>
      <c r="D5" s="202"/>
      <c r="E5" s="202"/>
      <c r="F5" s="202"/>
      <c r="G5" s="202"/>
      <c r="H5" s="202"/>
      <c r="I5" s="202"/>
      <c r="J5" s="202"/>
      <c r="K5" s="202"/>
      <c r="L5" s="202"/>
      <c r="M5" s="202"/>
    </row>
    <row r="6" spans="1:13" ht="6" customHeight="1"/>
    <row r="7" spans="1:13" ht="17" customHeight="1">
      <c r="B7" s="263" t="s">
        <v>114</v>
      </c>
      <c r="C7" s="48" t="s">
        <v>161</v>
      </c>
      <c r="E7" s="49" t="s">
        <v>287</v>
      </c>
      <c r="G7" s="49" t="s">
        <v>288</v>
      </c>
      <c r="I7" s="49" t="s">
        <v>289</v>
      </c>
      <c r="K7" s="49" t="s">
        <v>290</v>
      </c>
      <c r="M7" s="49" t="s">
        <v>291</v>
      </c>
    </row>
    <row r="8" spans="1:13" ht="22.5" customHeight="1">
      <c r="B8" s="218"/>
      <c r="C8" s="15" t="s">
        <v>58</v>
      </c>
      <c r="E8" s="50" t="s">
        <v>58</v>
      </c>
      <c r="G8" s="50" t="s">
        <v>58</v>
      </c>
      <c r="I8" s="50" t="s">
        <v>58</v>
      </c>
      <c r="K8" s="50" t="s">
        <v>58</v>
      </c>
      <c r="M8" s="50" t="s">
        <v>58</v>
      </c>
    </row>
    <row r="9" spans="1:13" ht="8" customHeight="1"/>
    <row r="10" spans="1:13">
      <c r="B10" s="107" t="s">
        <v>88</v>
      </c>
      <c r="C10" s="145">
        <f t="shared" ref="C10:C28" si="0">E10+G10+I10+K10+M10</f>
        <v>100</v>
      </c>
      <c r="E10" s="145">
        <v>37.636478565682111</v>
      </c>
      <c r="G10" s="145">
        <v>44.610772708117842</v>
      </c>
      <c r="I10" s="145">
        <v>14.7837413324139</v>
      </c>
      <c r="K10" s="145">
        <v>2.70945868291001</v>
      </c>
      <c r="M10" s="145">
        <v>0.25954871087614451</v>
      </c>
    </row>
    <row r="11" spans="1:13">
      <c r="B11" s="111" t="s">
        <v>89</v>
      </c>
      <c r="C11" s="146">
        <f t="shared" si="0"/>
        <v>100</v>
      </c>
      <c r="E11" s="146">
        <v>21.699337237437319</v>
      </c>
      <c r="G11" s="146">
        <v>54.795385208822807</v>
      </c>
      <c r="I11" s="146">
        <v>17.01090577550233</v>
      </c>
      <c r="K11" s="146">
        <v>5.8105691342006516</v>
      </c>
      <c r="M11" s="146">
        <v>0.68380264403689028</v>
      </c>
    </row>
    <row r="12" spans="1:13">
      <c r="B12" s="111" t="s">
        <v>90</v>
      </c>
      <c r="C12" s="146">
        <f t="shared" si="0"/>
        <v>100</v>
      </c>
      <c r="E12" s="146">
        <v>22.31165061353741</v>
      </c>
      <c r="G12" s="146">
        <v>47.361129436601132</v>
      </c>
      <c r="I12" s="146">
        <v>22.549148964243301</v>
      </c>
      <c r="K12" s="146">
        <v>6.656550996173638</v>
      </c>
      <c r="M12" s="146">
        <v>1.121519989444518</v>
      </c>
    </row>
    <row r="13" spans="1:13">
      <c r="B13" s="111" t="s">
        <v>91</v>
      </c>
      <c r="C13" s="146">
        <f t="shared" si="0"/>
        <v>100.00000000000001</v>
      </c>
      <c r="E13" s="146">
        <v>25.06263943710314</v>
      </c>
      <c r="G13" s="146">
        <v>51.676677535610096</v>
      </c>
      <c r="I13" s="146">
        <v>17.480693324180539</v>
      </c>
      <c r="K13" s="146">
        <v>5.2891711000514849</v>
      </c>
      <c r="M13" s="146">
        <v>0.49081860305474517</v>
      </c>
    </row>
    <row r="14" spans="1:13">
      <c r="B14" s="111" t="s">
        <v>92</v>
      </c>
      <c r="C14" s="146">
        <f t="shared" si="0"/>
        <v>100</v>
      </c>
      <c r="E14" s="146">
        <v>36.289341967593238</v>
      </c>
      <c r="G14" s="146">
        <v>46.401606198569127</v>
      </c>
      <c r="I14" s="146">
        <v>13.63006532251223</v>
      </c>
      <c r="K14" s="146">
        <v>3.2604699827503318</v>
      </c>
      <c r="M14" s="146">
        <v>0.41851652857506427</v>
      </c>
    </row>
    <row r="15" spans="1:13">
      <c r="B15" s="111" t="s">
        <v>93</v>
      </c>
      <c r="C15" s="146">
        <f t="shared" si="0"/>
        <v>100</v>
      </c>
      <c r="E15" s="146">
        <v>21.511387163561078</v>
      </c>
      <c r="G15" s="146">
        <v>46.966873706004137</v>
      </c>
      <c r="I15" s="146">
        <v>21.96687370600414</v>
      </c>
      <c r="K15" s="146">
        <v>8.1677018633540381</v>
      </c>
      <c r="M15" s="146">
        <v>1.3871635610766051</v>
      </c>
    </row>
    <row r="16" spans="1:13">
      <c r="B16" s="111" t="s">
        <v>94</v>
      </c>
      <c r="C16" s="146">
        <f t="shared" si="0"/>
        <v>100.00000000000001</v>
      </c>
      <c r="E16" s="146">
        <v>22.589378520147939</v>
      </c>
      <c r="G16" s="146">
        <v>51.683627837269462</v>
      </c>
      <c r="I16" s="146">
        <v>19.918296308830278</v>
      </c>
      <c r="K16" s="146">
        <v>5.4098479537818172</v>
      </c>
      <c r="M16" s="146">
        <v>0.39884937997050929</v>
      </c>
    </row>
    <row r="17" spans="2:13">
      <c r="B17" s="111" t="s">
        <v>95</v>
      </c>
      <c r="C17" s="146">
        <f t="shared" si="0"/>
        <v>100</v>
      </c>
      <c r="E17" s="146">
        <v>30.66690634549704</v>
      </c>
      <c r="G17" s="146">
        <v>48.053208700341543</v>
      </c>
      <c r="I17" s="146">
        <v>16.030918569117379</v>
      </c>
      <c r="K17" s="146">
        <v>4.4292647851878479</v>
      </c>
      <c r="M17" s="146">
        <v>0.81970159985619273</v>
      </c>
    </row>
    <row r="18" spans="2:13">
      <c r="B18" s="111" t="s">
        <v>96</v>
      </c>
      <c r="C18" s="146">
        <f t="shared" si="0"/>
        <v>99.999999999999986</v>
      </c>
      <c r="E18" s="146">
        <v>22.22868165843089</v>
      </c>
      <c r="G18" s="146">
        <v>44.006553391644417</v>
      </c>
      <c r="I18" s="146">
        <v>20.780065005417121</v>
      </c>
      <c r="K18" s="146">
        <v>11.109055835953811</v>
      </c>
      <c r="M18" s="146">
        <v>1.8756441085537621</v>
      </c>
    </row>
    <row r="19" spans="2:13">
      <c r="B19" s="111" t="s">
        <v>97</v>
      </c>
      <c r="C19" s="146">
        <f t="shared" si="0"/>
        <v>99.999999999999986</v>
      </c>
      <c r="E19" s="146">
        <v>23.7095707713735</v>
      </c>
      <c r="G19" s="146">
        <v>54.914112069329363</v>
      </c>
      <c r="I19" s="146">
        <v>16.31870682742224</v>
      </c>
      <c r="K19" s="146">
        <v>4.5483321844093361</v>
      </c>
      <c r="M19" s="146">
        <v>0.50927814746556743</v>
      </c>
    </row>
    <row r="20" spans="2:13">
      <c r="B20" s="111" t="s">
        <v>98</v>
      </c>
      <c r="C20" s="146">
        <f t="shared" si="0"/>
        <v>100</v>
      </c>
      <c r="E20" s="146">
        <v>37.23026148768723</v>
      </c>
      <c r="G20" s="146">
        <v>44.338664635694343</v>
      </c>
      <c r="I20" s="146">
        <v>15.94313277481594</v>
      </c>
      <c r="K20" s="146">
        <v>2.272150291952272</v>
      </c>
      <c r="M20" s="146">
        <v>0.21579080985021579</v>
      </c>
    </row>
    <row r="21" spans="2:13">
      <c r="B21" s="111" t="s">
        <v>99</v>
      </c>
      <c r="C21" s="146">
        <f t="shared" si="0"/>
        <v>100.00000000000001</v>
      </c>
      <c r="E21" s="146">
        <v>29.930764325407669</v>
      </c>
      <c r="G21" s="146">
        <v>51.309556345085177</v>
      </c>
      <c r="I21" s="146">
        <v>15.739728523275939</v>
      </c>
      <c r="K21" s="146">
        <v>2.755762047918374</v>
      </c>
      <c r="M21" s="146">
        <v>0.26418875831283589</v>
      </c>
    </row>
    <row r="22" spans="2:13">
      <c r="B22" s="111" t="s">
        <v>100</v>
      </c>
      <c r="C22" s="146">
        <f t="shared" si="0"/>
        <v>100</v>
      </c>
      <c r="E22" s="146">
        <v>34.055238039977951</v>
      </c>
      <c r="G22" s="146">
        <v>42.412022396936379</v>
      </c>
      <c r="I22" s="146">
        <v>17.430154631698048</v>
      </c>
      <c r="K22" s="146">
        <v>5.5513649946328583</v>
      </c>
      <c r="M22" s="146">
        <v>0.55121993675476522</v>
      </c>
    </row>
    <row r="23" spans="2:13">
      <c r="B23" s="111" t="s">
        <v>101</v>
      </c>
      <c r="C23" s="146">
        <f t="shared" si="0"/>
        <v>100.00000000000001</v>
      </c>
      <c r="E23" s="146">
        <v>33.384615384615387</v>
      </c>
      <c r="G23" s="146">
        <v>45.441595441595439</v>
      </c>
      <c r="I23" s="146">
        <v>14.80911680911681</v>
      </c>
      <c r="K23" s="146">
        <v>5.6581196581196576</v>
      </c>
      <c r="M23" s="146">
        <v>0.70655270655270663</v>
      </c>
    </row>
    <row r="24" spans="2:13">
      <c r="B24" s="111" t="s">
        <v>102</v>
      </c>
      <c r="C24" s="146">
        <f t="shared" si="0"/>
        <v>100</v>
      </c>
      <c r="E24" s="146">
        <v>18.724494637942492</v>
      </c>
      <c r="G24" s="146">
        <v>54.474708171206217</v>
      </c>
      <c r="I24" s="146">
        <v>17.452785422795859</v>
      </c>
      <c r="K24" s="146">
        <v>8.0763025529087962</v>
      </c>
      <c r="M24" s="146">
        <v>1.271709215146626</v>
      </c>
    </row>
    <row r="25" spans="2:13">
      <c r="B25" s="111" t="s">
        <v>103</v>
      </c>
      <c r="C25" s="146">
        <f t="shared" si="0"/>
        <v>100</v>
      </c>
      <c r="E25" s="146">
        <v>18.955010711735301</v>
      </c>
      <c r="G25" s="146">
        <v>44.406093787193527</v>
      </c>
      <c r="I25" s="146">
        <v>21.756724589383481</v>
      </c>
      <c r="K25" s="146">
        <v>12.74220423708641</v>
      </c>
      <c r="M25" s="146">
        <v>2.1399666746012849</v>
      </c>
    </row>
    <row r="26" spans="2:13">
      <c r="B26" s="111" t="s">
        <v>104</v>
      </c>
      <c r="C26" s="146">
        <f t="shared" si="0"/>
        <v>100</v>
      </c>
      <c r="E26" s="146">
        <v>28.04878048780488</v>
      </c>
      <c r="G26" s="146">
        <v>33.08943089430894</v>
      </c>
      <c r="I26" s="146">
        <v>21.463414634146339</v>
      </c>
      <c r="K26" s="146">
        <v>14.79674796747968</v>
      </c>
      <c r="M26" s="146">
        <v>2.601626016260163</v>
      </c>
    </row>
    <row r="27" spans="2:13">
      <c r="B27" s="111" t="s">
        <v>105</v>
      </c>
      <c r="C27" s="146">
        <f t="shared" si="0"/>
        <v>99.999999999999986</v>
      </c>
      <c r="E27" s="146">
        <v>62.653288740245259</v>
      </c>
      <c r="G27" s="146">
        <v>29.20847268673355</v>
      </c>
      <c r="I27" s="146">
        <v>6.5774804905239677</v>
      </c>
      <c r="K27" s="146">
        <v>1.449275362318841</v>
      </c>
      <c r="M27" s="146">
        <v>0.11148272017837239</v>
      </c>
    </row>
    <row r="28" spans="2:13">
      <c r="B28" s="115" t="s">
        <v>106</v>
      </c>
      <c r="C28" s="147">
        <f t="shared" si="0"/>
        <v>100</v>
      </c>
      <c r="E28" s="147">
        <v>66.555462885738109</v>
      </c>
      <c r="G28" s="147">
        <v>28.273561301084239</v>
      </c>
      <c r="I28" s="147">
        <v>4.6705587989991662</v>
      </c>
      <c r="K28" s="147">
        <v>0.50041701417848206</v>
      </c>
      <c r="M28" s="147">
        <v>0</v>
      </c>
    </row>
    <row r="29" spans="2:13" ht="8" customHeight="1"/>
    <row r="30" spans="2:13">
      <c r="B30" s="119" t="s">
        <v>49</v>
      </c>
      <c r="C30" s="148">
        <f>E30+G30+I30+K30+M30</f>
        <v>100</v>
      </c>
      <c r="E30" s="148">
        <v>27.27755322629158</v>
      </c>
      <c r="G30" s="148">
        <v>47.702644568084231</v>
      </c>
      <c r="I30" s="148">
        <v>17.6986781353692</v>
      </c>
      <c r="K30" s="148">
        <v>6.4159146222362304</v>
      </c>
      <c r="M30" s="148">
        <v>0.90520944801876091</v>
      </c>
    </row>
  </sheetData>
  <mergeCells count="3">
    <mergeCell ref="A4:M4"/>
    <mergeCell ref="B5:M5"/>
    <mergeCell ref="B7:B8"/>
  </mergeCells>
  <printOptions horizontalCentered="1" verticalCentered="1"/>
  <pageMargins left="0.27777777777777779" right="0.27777777777777779" top="0.27777777777777779" bottom="0.27777777777777779" header="0.1388888888888889" footer="0.1388888888888889"/>
  <pageSetup paperSize="9" scale="97"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U30"/>
  <sheetViews>
    <sheetView showGridLines="0" workbookViewId="0"/>
  </sheetViews>
  <sheetFormatPr baseColWidth="10" defaultColWidth="8.7265625" defaultRowHeight="14.5"/>
  <cols>
    <col min="1" max="1" width="0.7265625" customWidth="1"/>
    <col min="2" max="2" width="32.453125" customWidth="1"/>
    <col min="3" max="3" width="13" customWidth="1"/>
    <col min="4" max="4" width="0.453125" customWidth="1"/>
    <col min="5" max="5" width="15.453125" customWidth="1"/>
    <col min="6" max="6" width="0.453125" customWidth="1"/>
    <col min="7" max="7" width="15.453125" customWidth="1"/>
    <col min="8" max="8" width="0.453125" customWidth="1"/>
    <col min="9" max="9" width="15.453125" customWidth="1"/>
    <col min="10" max="10" width="0.453125" customWidth="1"/>
    <col min="11" max="11" width="15.453125" customWidth="1"/>
    <col min="12" max="12" width="0.453125" customWidth="1"/>
    <col min="13" max="13" width="15.453125" customWidth="1"/>
    <col min="14" max="14" width="0.453125" customWidth="1"/>
    <col min="15" max="15" width="15.453125" customWidth="1"/>
    <col min="16" max="16" width="0.453125" customWidth="1"/>
    <col min="17" max="17" width="15.453125" customWidth="1"/>
    <col min="18" max="18" width="0.453125" customWidth="1"/>
    <col min="19" max="19" width="15.453125" customWidth="1"/>
    <col min="20" max="20" width="0.453125" customWidth="1"/>
    <col min="21" max="21" width="15.453125" customWidth="1"/>
  </cols>
  <sheetData>
    <row r="1" spans="1:21" ht="12" customHeight="1"/>
    <row r="2" spans="1:21" ht="52.5" customHeight="1"/>
    <row r="3" spans="1:21" ht="17" customHeight="1"/>
    <row r="4" spans="1:21" ht="24" customHeight="1">
      <c r="A4" s="201" t="s">
        <v>292</v>
      </c>
      <c r="B4" s="202"/>
      <c r="C4" s="202"/>
      <c r="D4" s="202"/>
      <c r="E4" s="202"/>
      <c r="F4" s="202"/>
      <c r="G4" s="202"/>
      <c r="H4" s="202"/>
      <c r="I4" s="202"/>
      <c r="J4" s="202"/>
      <c r="K4" s="202"/>
      <c r="L4" s="202"/>
      <c r="M4" s="202"/>
      <c r="N4" s="202"/>
      <c r="O4" s="202"/>
      <c r="P4" s="202"/>
      <c r="Q4" s="202"/>
      <c r="R4" s="202"/>
      <c r="S4" s="202"/>
      <c r="T4" s="202"/>
      <c r="U4" s="202"/>
    </row>
    <row r="5" spans="1:21" ht="21.5" customHeight="1">
      <c r="B5" s="203" t="s">
        <v>113</v>
      </c>
      <c r="C5" s="202"/>
      <c r="D5" s="202"/>
      <c r="E5" s="202"/>
      <c r="F5" s="202"/>
      <c r="G5" s="202"/>
      <c r="H5" s="202"/>
      <c r="I5" s="202"/>
      <c r="J5" s="202"/>
      <c r="K5" s="202"/>
      <c r="L5" s="202"/>
      <c r="M5" s="202"/>
      <c r="N5" s="202"/>
      <c r="O5" s="202"/>
      <c r="P5" s="202"/>
      <c r="Q5" s="202"/>
      <c r="R5" s="202"/>
      <c r="S5" s="202"/>
      <c r="T5" s="202"/>
      <c r="U5" s="202"/>
    </row>
    <row r="6" spans="1:21" ht="6" customHeight="1"/>
    <row r="7" spans="1:21" ht="17" customHeight="1">
      <c r="B7" s="263" t="s">
        <v>114</v>
      </c>
      <c r="C7" s="48" t="s">
        <v>161</v>
      </c>
      <c r="E7" s="49" t="s">
        <v>293</v>
      </c>
      <c r="G7" s="49" t="s">
        <v>294</v>
      </c>
      <c r="I7" s="49" t="s">
        <v>295</v>
      </c>
      <c r="K7" s="49" t="s">
        <v>296</v>
      </c>
      <c r="M7" s="49" t="s">
        <v>297</v>
      </c>
      <c r="O7" s="49" t="s">
        <v>298</v>
      </c>
      <c r="Q7" s="49" t="s">
        <v>299</v>
      </c>
      <c r="S7" s="49" t="s">
        <v>300</v>
      </c>
      <c r="U7" s="49" t="s">
        <v>301</v>
      </c>
    </row>
    <row r="8" spans="1:21" ht="22.5" customHeight="1">
      <c r="B8" s="218"/>
      <c r="C8" s="15" t="s">
        <v>58</v>
      </c>
      <c r="E8" s="50" t="s">
        <v>58</v>
      </c>
      <c r="G8" s="50" t="s">
        <v>58</v>
      </c>
      <c r="I8" s="50" t="s">
        <v>58</v>
      </c>
      <c r="K8" s="50" t="s">
        <v>58</v>
      </c>
      <c r="M8" s="50" t="s">
        <v>58</v>
      </c>
      <c r="O8" s="50" t="s">
        <v>58</v>
      </c>
      <c r="Q8" s="50" t="s">
        <v>58</v>
      </c>
      <c r="S8" s="50" t="s">
        <v>58</v>
      </c>
      <c r="U8" s="50" t="s">
        <v>58</v>
      </c>
    </row>
    <row r="9" spans="1:21" ht="8" customHeight="1"/>
    <row r="10" spans="1:21">
      <c r="B10" s="107" t="s">
        <v>88</v>
      </c>
      <c r="C10" s="145">
        <f t="shared" ref="C10:C28" si="0">E10+G10+I10+K10+M10+O10+Q10+S10+U10</f>
        <v>100</v>
      </c>
      <c r="E10" s="145">
        <v>22.392018307337299</v>
      </c>
      <c r="G10" s="145">
        <v>42.880533134174023</v>
      </c>
      <c r="I10" s="145">
        <v>19.65549267993757</v>
      </c>
      <c r="K10" s="145">
        <v>4.6381141144591584</v>
      </c>
      <c r="M10" s="145">
        <v>4.3096927393023678</v>
      </c>
      <c r="O10" s="145">
        <v>0.72865500435661001</v>
      </c>
      <c r="Q10" s="145">
        <v>0.77365735022357551</v>
      </c>
      <c r="S10" s="145">
        <v>0.36001876693572321</v>
      </c>
      <c r="U10" s="145">
        <v>4.2618179032736814</v>
      </c>
    </row>
    <row r="11" spans="1:21">
      <c r="B11" s="111" t="s">
        <v>89</v>
      </c>
      <c r="C11" s="146">
        <f t="shared" si="0"/>
        <v>100</v>
      </c>
      <c r="E11" s="146">
        <v>2.934198590468216</v>
      </c>
      <c r="G11" s="146">
        <v>3.0458446723885291</v>
      </c>
      <c r="I11" s="146">
        <v>14.80706161468146</v>
      </c>
      <c r="K11" s="146">
        <v>1.0885492987230481</v>
      </c>
      <c r="M11" s="146">
        <v>0.40122810690112348</v>
      </c>
      <c r="O11" s="146">
        <v>0.1151350219803224</v>
      </c>
      <c r="Q11" s="146">
        <v>2.4422580420068389E-2</v>
      </c>
      <c r="S11" s="146">
        <v>7.3267741260205146E-2</v>
      </c>
      <c r="U11" s="146">
        <v>77.510292373177023</v>
      </c>
    </row>
    <row r="12" spans="1:21">
      <c r="B12" s="111" t="s">
        <v>90</v>
      </c>
      <c r="C12" s="146">
        <f t="shared" si="0"/>
        <v>99.999999999999986</v>
      </c>
      <c r="E12" s="146">
        <v>38.682175665851567</v>
      </c>
      <c r="G12" s="146">
        <v>19.139514903178899</v>
      </c>
      <c r="I12" s="146">
        <v>23.66003568832199</v>
      </c>
      <c r="K12" s="146">
        <v>4.4478223514638824</v>
      </c>
      <c r="M12" s="146">
        <v>2.3660035688321992</v>
      </c>
      <c r="O12" s="146">
        <v>1.903377172691824</v>
      </c>
      <c r="Q12" s="146">
        <v>1.3019628577093381</v>
      </c>
      <c r="S12" s="146">
        <v>0.23131319807018699</v>
      </c>
      <c r="U12" s="146">
        <v>8.2677945938801134</v>
      </c>
    </row>
    <row r="13" spans="1:21">
      <c r="B13" s="111" t="s">
        <v>91</v>
      </c>
      <c r="C13" s="146">
        <f t="shared" si="0"/>
        <v>99.999999999999986</v>
      </c>
      <c r="E13" s="146">
        <v>47.198298047558588</v>
      </c>
      <c r="G13" s="146">
        <v>15.92149058092852</v>
      </c>
      <c r="I13" s="146">
        <v>16.587173592286309</v>
      </c>
      <c r="K13" s="146">
        <v>4.9651717393542194</v>
      </c>
      <c r="M13" s="146">
        <v>2.6901828912603372</v>
      </c>
      <c r="O13" s="146">
        <v>1.7877363346258111</v>
      </c>
      <c r="Q13" s="146">
        <v>1.1666609477404519</v>
      </c>
      <c r="S13" s="146">
        <v>0.78234910613183273</v>
      </c>
      <c r="U13" s="146">
        <v>8.9009367601139218</v>
      </c>
    </row>
    <row r="14" spans="1:21">
      <c r="B14" s="111" t="s">
        <v>92</v>
      </c>
      <c r="C14" s="146">
        <f t="shared" si="0"/>
        <v>100.00000000000001</v>
      </c>
      <c r="E14" s="146">
        <v>33.89317725563378</v>
      </c>
      <c r="G14" s="146">
        <v>32.258885401645607</v>
      </c>
      <c r="I14" s="146">
        <v>15.390052874148219</v>
      </c>
      <c r="K14" s="146">
        <v>5.5107868917352336</v>
      </c>
      <c r="M14" s="146">
        <v>4.6992959538552892</v>
      </c>
      <c r="O14" s="146">
        <v>1.000933073203834</v>
      </c>
      <c r="Q14" s="146">
        <v>1.2299601323267451</v>
      </c>
      <c r="S14" s="146">
        <v>0.52025899850142787</v>
      </c>
      <c r="U14" s="146">
        <v>5.4966494189498682</v>
      </c>
    </row>
    <row r="15" spans="1:21">
      <c r="B15" s="111" t="s">
        <v>93</v>
      </c>
      <c r="C15" s="146">
        <f t="shared" si="0"/>
        <v>99.999999999999986</v>
      </c>
      <c r="E15" s="146">
        <v>40.900621118012417</v>
      </c>
      <c r="G15" s="146">
        <v>18.02277432712215</v>
      </c>
      <c r="I15" s="146">
        <v>24.62732919254659</v>
      </c>
      <c r="K15" s="146">
        <v>4.7204968944099379</v>
      </c>
      <c r="M15" s="146">
        <v>1.842650103519669</v>
      </c>
      <c r="O15" s="146">
        <v>1.7391304347826091</v>
      </c>
      <c r="Q15" s="146">
        <v>2.0289855072463761</v>
      </c>
      <c r="S15" s="146">
        <v>0.73498964803312639</v>
      </c>
      <c r="U15" s="146">
        <v>5.383022774327122</v>
      </c>
    </row>
    <row r="16" spans="1:21">
      <c r="B16" s="111" t="s">
        <v>94</v>
      </c>
      <c r="C16" s="146">
        <f t="shared" si="0"/>
        <v>100.00000000000001</v>
      </c>
      <c r="E16" s="146">
        <v>44.646957867001873</v>
      </c>
      <c r="G16" s="146">
        <v>17.498610070342529</v>
      </c>
      <c r="I16" s="146">
        <v>21.748168918755589</v>
      </c>
      <c r="K16" s="146">
        <v>5.0472576083540819</v>
      </c>
      <c r="M16" s="146">
        <v>2.0909376586332762</v>
      </c>
      <c r="O16" s="146">
        <v>1.66066378205903</v>
      </c>
      <c r="Q16" s="146">
        <v>0.88955498078271167</v>
      </c>
      <c r="S16" s="146">
        <v>1.2013826778505641</v>
      </c>
      <c r="U16" s="146">
        <v>5.2164664362203581</v>
      </c>
    </row>
    <row r="17" spans="2:21">
      <c r="B17" s="111" t="s">
        <v>95</v>
      </c>
      <c r="C17" s="146">
        <f t="shared" si="0"/>
        <v>100.00000000000001</v>
      </c>
      <c r="E17" s="146">
        <v>35.975412487868013</v>
      </c>
      <c r="G17" s="146">
        <v>29.72069448937776</v>
      </c>
      <c r="I17" s="146">
        <v>15.719472303102201</v>
      </c>
      <c r="K17" s="146">
        <v>4.683849167834933</v>
      </c>
      <c r="M17" s="146">
        <v>6.3050433157194714</v>
      </c>
      <c r="O17" s="146">
        <v>1.779359430604982</v>
      </c>
      <c r="Q17" s="146">
        <v>0.89147704806067796</v>
      </c>
      <c r="S17" s="146">
        <v>0.30914123440813829</v>
      </c>
      <c r="U17" s="146">
        <v>4.615550523023833</v>
      </c>
    </row>
    <row r="18" spans="2:21">
      <c r="B18" s="111" t="s">
        <v>96</v>
      </c>
      <c r="C18" s="146">
        <f t="shared" si="0"/>
        <v>100.00000000000001</v>
      </c>
      <c r="E18" s="146">
        <v>39.184704489726897</v>
      </c>
      <c r="G18" s="146">
        <v>17.292001352836731</v>
      </c>
      <c r="I18" s="146">
        <v>28.88993404920944</v>
      </c>
      <c r="K18" s="146">
        <v>3.9998520334827088</v>
      </c>
      <c r="M18" s="146">
        <v>2.870550435444323</v>
      </c>
      <c r="O18" s="146">
        <v>1.3602350553817539</v>
      </c>
      <c r="Q18" s="146">
        <v>2.4747400016910461</v>
      </c>
      <c r="S18" s="146">
        <v>0</v>
      </c>
      <c r="U18" s="146">
        <v>3.9279825822271071</v>
      </c>
    </row>
    <row r="19" spans="2:21">
      <c r="B19" s="111" t="s">
        <v>97</v>
      </c>
      <c r="C19" s="146">
        <f t="shared" si="0"/>
        <v>99.999999999999972</v>
      </c>
      <c r="E19" s="146">
        <v>48.512550356368138</v>
      </c>
      <c r="G19" s="146">
        <v>11.22911795362988</v>
      </c>
      <c r="I19" s="146">
        <v>14.285010000845141</v>
      </c>
      <c r="K19" s="146">
        <v>4.5243259993802294</v>
      </c>
      <c r="M19" s="146">
        <v>1.9987604586303069</v>
      </c>
      <c r="O19" s="146">
        <v>2.956587880665972</v>
      </c>
      <c r="Q19" s="146">
        <v>2.7650223962588392</v>
      </c>
      <c r="S19" s="146">
        <v>0</v>
      </c>
      <c r="U19" s="146">
        <v>13.72862495422148</v>
      </c>
    </row>
    <row r="20" spans="2:21">
      <c r="B20" s="111" t="s">
        <v>98</v>
      </c>
      <c r="C20" s="146">
        <f t="shared" si="0"/>
        <v>99.999999999999986</v>
      </c>
      <c r="E20" s="146">
        <v>24.873031995937019</v>
      </c>
      <c r="G20" s="146">
        <v>37.722194007110211</v>
      </c>
      <c r="I20" s="146">
        <v>21.609954291518541</v>
      </c>
      <c r="K20" s="146">
        <v>4.7486033519553068</v>
      </c>
      <c r="M20" s="146">
        <v>4.9009649568308786</v>
      </c>
      <c r="O20" s="146">
        <v>1.510919248349416</v>
      </c>
      <c r="Q20" s="146">
        <v>0.83798882681564246</v>
      </c>
      <c r="S20" s="146">
        <v>0.12696800406297609</v>
      </c>
      <c r="U20" s="146">
        <v>3.6693753174200099</v>
      </c>
    </row>
    <row r="21" spans="2:21">
      <c r="B21" s="111" t="s">
        <v>99</v>
      </c>
      <c r="C21" s="146">
        <f t="shared" si="0"/>
        <v>99.999999999999986</v>
      </c>
      <c r="E21" s="146">
        <v>43.867086011212898</v>
      </c>
      <c r="G21" s="146">
        <v>22.947718674506589</v>
      </c>
      <c r="I21" s="146">
        <v>13.229864624641049</v>
      </c>
      <c r="K21" s="146">
        <v>3.8265189844569032</v>
      </c>
      <c r="M21" s="146">
        <v>3.1200145858972612</v>
      </c>
      <c r="O21" s="146">
        <v>4.1159578832216601</v>
      </c>
      <c r="Q21" s="146">
        <v>1.978212315967</v>
      </c>
      <c r="S21" s="146">
        <v>0</v>
      </c>
      <c r="U21" s="146">
        <v>6.914626920096631</v>
      </c>
    </row>
    <row r="22" spans="2:21">
      <c r="B22" s="111" t="s">
        <v>100</v>
      </c>
      <c r="C22" s="146">
        <f t="shared" si="0"/>
        <v>99.999999999999986</v>
      </c>
      <c r="E22" s="146">
        <v>26.94438803632038</v>
      </c>
      <c r="G22" s="146">
        <v>34.154796785703923</v>
      </c>
      <c r="I22" s="146">
        <v>27.20112558382408</v>
      </c>
      <c r="K22" s="146">
        <v>2.1945983580400918</v>
      </c>
      <c r="M22" s="146">
        <v>5.2493400249485074</v>
      </c>
      <c r="O22" s="146">
        <v>0.61065823445795009</v>
      </c>
      <c r="Q22" s="146">
        <v>1.0051927707348209</v>
      </c>
      <c r="S22" s="146">
        <v>0</v>
      </c>
      <c r="U22" s="146">
        <v>2.6399002059702359</v>
      </c>
    </row>
    <row r="23" spans="2:21">
      <c r="B23" s="111" t="s">
        <v>101</v>
      </c>
      <c r="C23" s="146">
        <f t="shared" si="0"/>
        <v>99.999999999999986</v>
      </c>
      <c r="E23" s="146">
        <v>39.562975413805873</v>
      </c>
      <c r="G23" s="146">
        <v>24.024956553944332</v>
      </c>
      <c r="I23" s="146">
        <v>19.976638842198231</v>
      </c>
      <c r="K23" s="146">
        <v>4.0654112418449611</v>
      </c>
      <c r="M23" s="146">
        <v>2.794792171163214</v>
      </c>
      <c r="O23" s="146">
        <v>1.868892624141762</v>
      </c>
      <c r="Q23" s="146">
        <v>3.324691604227799</v>
      </c>
      <c r="S23" s="146">
        <v>8.5467650494287905E-3</v>
      </c>
      <c r="U23" s="146">
        <v>4.3730947836243983</v>
      </c>
    </row>
    <row r="24" spans="2:21">
      <c r="B24" s="111" t="s">
        <v>102</v>
      </c>
      <c r="C24" s="146">
        <f t="shared" si="0"/>
        <v>100.00000000000001</v>
      </c>
      <c r="E24" s="146">
        <v>45.504656909332823</v>
      </c>
      <c r="G24" s="146">
        <v>14.53145789773807</v>
      </c>
      <c r="I24" s="146">
        <v>15.833491731609961</v>
      </c>
      <c r="K24" s="146">
        <v>6.0159665462839769</v>
      </c>
      <c r="M24" s="146">
        <v>2.4710131153773052</v>
      </c>
      <c r="O24" s="146">
        <v>1.910283216118609</v>
      </c>
      <c r="Q24" s="146">
        <v>1.2545143508838621</v>
      </c>
      <c r="S24" s="146">
        <v>0.13305455236647029</v>
      </c>
      <c r="U24" s="146">
        <v>12.34556168028892</v>
      </c>
    </row>
    <row r="25" spans="2:21">
      <c r="B25" s="111" t="s">
        <v>103</v>
      </c>
      <c r="C25" s="146">
        <f t="shared" si="0"/>
        <v>100</v>
      </c>
      <c r="E25" s="146">
        <v>36.209193870752827</v>
      </c>
      <c r="G25" s="146">
        <v>19.81774055391644</v>
      </c>
      <c r="I25" s="146">
        <v>11.65651470448273</v>
      </c>
      <c r="K25" s="146">
        <v>4.5779004473208342</v>
      </c>
      <c r="M25" s="146">
        <v>3.6856381459979062</v>
      </c>
      <c r="O25" s="146">
        <v>1.070714761587513</v>
      </c>
      <c r="Q25" s="146">
        <v>1.446654611211573</v>
      </c>
      <c r="S25" s="146">
        <v>18.5709526982012</v>
      </c>
      <c r="U25" s="146">
        <v>2.9646902065289811</v>
      </c>
    </row>
    <row r="26" spans="2:21">
      <c r="B26" s="111" t="s">
        <v>104</v>
      </c>
      <c r="C26" s="146">
        <f t="shared" si="0"/>
        <v>100</v>
      </c>
      <c r="E26" s="146">
        <v>22.032520325203251</v>
      </c>
      <c r="G26" s="146">
        <v>34.30894308943089</v>
      </c>
      <c r="I26" s="146">
        <v>29.918699186991869</v>
      </c>
      <c r="K26" s="146">
        <v>5.6097560975609762</v>
      </c>
      <c r="M26" s="146">
        <v>3.6585365853658529</v>
      </c>
      <c r="O26" s="146">
        <v>0.73170731707317083</v>
      </c>
      <c r="Q26" s="146">
        <v>0.65040650406504064</v>
      </c>
      <c r="S26" s="146">
        <v>0</v>
      </c>
      <c r="U26" s="146">
        <v>3.089430894308943</v>
      </c>
    </row>
    <row r="27" spans="2:21">
      <c r="B27" s="111" t="s">
        <v>105</v>
      </c>
      <c r="C27" s="146">
        <f t="shared" si="0"/>
        <v>100</v>
      </c>
      <c r="E27" s="146">
        <v>7.5892857142857144</v>
      </c>
      <c r="G27" s="146">
        <v>67.075892857142861</v>
      </c>
      <c r="I27" s="146">
        <v>4.9107142857142856</v>
      </c>
      <c r="K27" s="146">
        <v>5.0223214285714288</v>
      </c>
      <c r="M27" s="146">
        <v>12.053571428571431</v>
      </c>
      <c r="O27" s="146">
        <v>0.11160714285714279</v>
      </c>
      <c r="Q27" s="146">
        <v>0.78125</v>
      </c>
      <c r="S27" s="146">
        <v>0</v>
      </c>
      <c r="U27" s="146">
        <v>2.4553571428571428</v>
      </c>
    </row>
    <row r="28" spans="2:21">
      <c r="B28" s="115" t="s">
        <v>106</v>
      </c>
      <c r="C28" s="147">
        <f t="shared" si="0"/>
        <v>100</v>
      </c>
      <c r="E28" s="147">
        <v>2.3352793994995831</v>
      </c>
      <c r="G28" s="147">
        <v>80.31693077564637</v>
      </c>
      <c r="I28" s="147">
        <v>3.5863219349457882</v>
      </c>
      <c r="K28" s="147">
        <v>2.5020850708924098</v>
      </c>
      <c r="M28" s="147">
        <v>8.7572977481234364</v>
      </c>
      <c r="O28" s="147">
        <v>0.33361134278565469</v>
      </c>
      <c r="Q28" s="147">
        <v>0.16680567139282729</v>
      </c>
      <c r="S28" s="147">
        <v>8.3402835696413671E-2</v>
      </c>
      <c r="U28" s="147">
        <v>1.9182652210175151</v>
      </c>
    </row>
    <row r="29" spans="2:21" ht="8" customHeight="1"/>
    <row r="30" spans="2:21">
      <c r="B30" s="119" t="s">
        <v>49</v>
      </c>
      <c r="C30" s="148">
        <f>E30+G30+I30+K30+M30+O30+Q30+S30+U30</f>
        <v>100</v>
      </c>
      <c r="E30" s="148">
        <v>36.588686155003941</v>
      </c>
      <c r="G30" s="148">
        <v>22.45464851249038</v>
      </c>
      <c r="I30" s="148">
        <v>20.3266217845322</v>
      </c>
      <c r="K30" s="148">
        <v>4.1653384974151626</v>
      </c>
      <c r="M30" s="148">
        <v>3.2246351628914698</v>
      </c>
      <c r="O30" s="148">
        <v>1.6472494313837811</v>
      </c>
      <c r="Q30" s="148">
        <v>1.768642103724227</v>
      </c>
      <c r="S30" s="148">
        <v>1.118178702476506</v>
      </c>
      <c r="U30" s="148">
        <v>8.705999650082326</v>
      </c>
    </row>
  </sheetData>
  <mergeCells count="3">
    <mergeCell ref="B7:B8"/>
    <mergeCell ref="A4:U4"/>
    <mergeCell ref="B5:U5"/>
  </mergeCells>
  <printOptions horizontalCentered="1" verticalCentered="1"/>
  <pageMargins left="0.27777777777777779" right="0.27777777777777779" top="0.27777777777777779" bottom="0.27777777777777779" header="0.1388888888888889" footer="0.1388888888888889"/>
  <pageSetup paperSize="9" scale="74"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3:R20"/>
  <sheetViews>
    <sheetView showGridLines="0" workbookViewId="0"/>
  </sheetViews>
  <sheetFormatPr baseColWidth="10" defaultColWidth="8.7265625" defaultRowHeight="14.5"/>
  <cols>
    <col min="1" max="1" width="1" customWidth="1"/>
    <col min="2" max="2" width="13" customWidth="1"/>
    <col min="7" max="7" width="1" customWidth="1"/>
    <col min="8" max="8" width="13" customWidth="1"/>
    <col min="13" max="13" width="1" customWidth="1"/>
    <col min="14" max="14" width="13" customWidth="1"/>
  </cols>
  <sheetData>
    <row r="3" spans="1:18" ht="40" customHeight="1"/>
    <row r="4" spans="1:18" ht="25" customHeight="1">
      <c r="A4" s="201" t="s">
        <v>40</v>
      </c>
      <c r="B4" s="202"/>
      <c r="C4" s="202"/>
      <c r="D4" s="202"/>
      <c r="E4" s="202"/>
      <c r="F4" s="202"/>
      <c r="G4" s="202"/>
      <c r="H4" s="202"/>
      <c r="I4" s="202"/>
      <c r="J4" s="202"/>
      <c r="K4" s="202"/>
      <c r="L4" s="202"/>
      <c r="M4" s="202"/>
      <c r="N4" s="202"/>
      <c r="O4" s="202"/>
      <c r="P4" s="202"/>
      <c r="Q4" s="202"/>
      <c r="R4" s="202"/>
    </row>
    <row r="5" spans="1:18" ht="18" customHeight="1">
      <c r="B5" s="203" t="s">
        <v>113</v>
      </c>
      <c r="C5" s="202"/>
      <c r="D5" s="202"/>
      <c r="E5" s="202"/>
      <c r="F5" s="202"/>
      <c r="G5" s="202"/>
      <c r="H5" s="202"/>
      <c r="I5" s="202"/>
      <c r="J5" s="202"/>
      <c r="K5" s="202"/>
      <c r="L5" s="202"/>
      <c r="M5" s="202"/>
      <c r="N5" s="202"/>
      <c r="O5" s="202"/>
      <c r="P5" s="202"/>
      <c r="Q5" s="202"/>
      <c r="R5" s="202"/>
    </row>
    <row r="7" spans="1:18" ht="22" customHeight="1">
      <c r="B7" s="263" t="s">
        <v>302</v>
      </c>
      <c r="C7" s="265"/>
      <c r="D7" s="265"/>
      <c r="E7" s="265"/>
      <c r="F7" s="229"/>
      <c r="H7" s="263" t="s">
        <v>303</v>
      </c>
      <c r="I7" s="265"/>
      <c r="J7" s="265"/>
      <c r="K7" s="265"/>
      <c r="L7" s="229"/>
      <c r="N7" s="263" t="s">
        <v>304</v>
      </c>
      <c r="O7" s="265"/>
      <c r="P7" s="265"/>
      <c r="Q7" s="265"/>
      <c r="R7" s="229"/>
    </row>
    <row r="8" spans="1:18" ht="22" customHeight="1">
      <c r="B8" s="22" t="s">
        <v>305</v>
      </c>
      <c r="C8" s="13" t="s">
        <v>306</v>
      </c>
      <c r="D8" s="13" t="s">
        <v>307</v>
      </c>
      <c r="E8" s="13" t="s">
        <v>308</v>
      </c>
      <c r="F8" s="51" t="s">
        <v>171</v>
      </c>
      <c r="H8" s="22" t="s">
        <v>305</v>
      </c>
      <c r="I8" s="13" t="s">
        <v>306</v>
      </c>
      <c r="J8" s="13" t="s">
        <v>307</v>
      </c>
      <c r="K8" s="13" t="s">
        <v>308</v>
      </c>
      <c r="L8" s="51" t="s">
        <v>171</v>
      </c>
      <c r="N8" s="22" t="s">
        <v>305</v>
      </c>
      <c r="O8" s="13" t="s">
        <v>306</v>
      </c>
      <c r="P8" s="13" t="s">
        <v>307</v>
      </c>
      <c r="Q8" s="13" t="s">
        <v>308</v>
      </c>
      <c r="R8" s="51" t="s">
        <v>171</v>
      </c>
    </row>
    <row r="9" spans="1:18">
      <c r="B9" s="52" t="s">
        <v>309</v>
      </c>
      <c r="C9" s="170">
        <v>0.2</v>
      </c>
      <c r="D9" s="170">
        <v>0.2</v>
      </c>
      <c r="E9" s="170">
        <v>0.1</v>
      </c>
      <c r="F9" s="171">
        <v>0.2</v>
      </c>
      <c r="H9" s="52" t="s">
        <v>309</v>
      </c>
      <c r="I9" s="170">
        <v>0</v>
      </c>
      <c r="J9" s="170">
        <v>0</v>
      </c>
      <c r="K9" s="170">
        <v>0</v>
      </c>
      <c r="L9" s="171">
        <v>0</v>
      </c>
      <c r="N9" s="52" t="s">
        <v>309</v>
      </c>
      <c r="O9" s="170">
        <v>0.2</v>
      </c>
      <c r="P9" s="170">
        <v>0.1</v>
      </c>
      <c r="Q9" s="170">
        <v>0.1</v>
      </c>
      <c r="R9" s="171">
        <v>0.2</v>
      </c>
    </row>
    <row r="10" spans="1:18">
      <c r="B10" s="53" t="s">
        <v>310</v>
      </c>
      <c r="C10" s="172">
        <v>15.9</v>
      </c>
      <c r="D10" s="172">
        <v>1.7</v>
      </c>
      <c r="E10" s="172">
        <v>0.5</v>
      </c>
      <c r="F10" s="173">
        <v>7.4</v>
      </c>
      <c r="H10" s="53" t="s">
        <v>310</v>
      </c>
      <c r="I10" s="172">
        <v>1.7</v>
      </c>
      <c r="J10" s="172">
        <v>0.1</v>
      </c>
      <c r="K10" s="172">
        <v>0</v>
      </c>
      <c r="L10" s="173">
        <v>0.9</v>
      </c>
      <c r="N10" s="53" t="s">
        <v>310</v>
      </c>
      <c r="O10" s="172">
        <v>13.6</v>
      </c>
      <c r="P10" s="172">
        <v>1.5</v>
      </c>
      <c r="Q10" s="172">
        <v>0.4</v>
      </c>
      <c r="R10" s="173">
        <v>6.5</v>
      </c>
    </row>
    <row r="11" spans="1:18">
      <c r="B11" s="53" t="s">
        <v>311</v>
      </c>
      <c r="C11" s="172">
        <v>3.4</v>
      </c>
      <c r="D11" s="172">
        <v>4.4000000000000004</v>
      </c>
      <c r="E11" s="172">
        <v>1.4</v>
      </c>
      <c r="F11" s="173">
        <v>3.4</v>
      </c>
      <c r="H11" s="53" t="s">
        <v>311</v>
      </c>
      <c r="I11" s="172">
        <v>3.8</v>
      </c>
      <c r="J11" s="172">
        <v>0.2</v>
      </c>
      <c r="K11" s="172">
        <v>0</v>
      </c>
      <c r="L11" s="173">
        <v>1.9</v>
      </c>
      <c r="N11" s="53" t="s">
        <v>311</v>
      </c>
      <c r="O11" s="172">
        <v>3.5</v>
      </c>
      <c r="P11" s="172">
        <v>3.9</v>
      </c>
      <c r="Q11" s="172">
        <v>1.2</v>
      </c>
      <c r="R11" s="173">
        <v>3.2</v>
      </c>
    </row>
    <row r="12" spans="1:18">
      <c r="B12" s="53" t="s">
        <v>312</v>
      </c>
      <c r="C12" s="172">
        <v>58.2</v>
      </c>
      <c r="D12" s="172">
        <v>2.6</v>
      </c>
      <c r="E12" s="172">
        <v>2.9</v>
      </c>
      <c r="F12" s="173">
        <v>26.1</v>
      </c>
      <c r="H12" s="53" t="s">
        <v>312</v>
      </c>
      <c r="I12" s="172">
        <v>57</v>
      </c>
      <c r="J12" s="172">
        <v>2.2999999999999998</v>
      </c>
      <c r="K12" s="172">
        <v>1</v>
      </c>
      <c r="L12" s="173">
        <v>28.3</v>
      </c>
      <c r="N12" s="53" t="s">
        <v>312</v>
      </c>
      <c r="O12" s="172">
        <v>57.8</v>
      </c>
      <c r="P12" s="172">
        <v>2.5</v>
      </c>
      <c r="Q12" s="172">
        <v>2.6</v>
      </c>
      <c r="R12" s="173">
        <v>26.3</v>
      </c>
    </row>
    <row r="13" spans="1:18">
      <c r="B13" s="53" t="s">
        <v>313</v>
      </c>
      <c r="C13" s="172">
        <v>16.2</v>
      </c>
      <c r="D13" s="172">
        <v>10.199999999999999</v>
      </c>
      <c r="E13" s="172">
        <v>15.8</v>
      </c>
      <c r="F13" s="173">
        <v>13.9</v>
      </c>
      <c r="H13" s="53" t="s">
        <v>313</v>
      </c>
      <c r="I13" s="172">
        <v>10.8</v>
      </c>
      <c r="J13" s="172">
        <v>2.8</v>
      </c>
      <c r="K13" s="172">
        <v>0.6</v>
      </c>
      <c r="L13" s="173">
        <v>6.2</v>
      </c>
      <c r="N13" s="53" t="s">
        <v>313</v>
      </c>
      <c r="O13" s="172">
        <v>15.4</v>
      </c>
      <c r="P13" s="172">
        <v>9.3000000000000007</v>
      </c>
      <c r="Q13" s="172">
        <v>13.6</v>
      </c>
      <c r="R13" s="173">
        <v>12.8</v>
      </c>
    </row>
    <row r="14" spans="1:18">
      <c r="B14" s="53" t="s">
        <v>314</v>
      </c>
      <c r="C14" s="172">
        <v>5.9</v>
      </c>
      <c r="D14" s="172">
        <v>35.9</v>
      </c>
      <c r="E14" s="172">
        <v>2.8</v>
      </c>
      <c r="F14" s="173">
        <v>16.600000000000001</v>
      </c>
      <c r="H14" s="53" t="s">
        <v>314</v>
      </c>
      <c r="I14" s="172">
        <v>23.4</v>
      </c>
      <c r="J14" s="172">
        <v>47.3</v>
      </c>
      <c r="K14" s="172">
        <v>1.7</v>
      </c>
      <c r="L14" s="173">
        <v>26.7</v>
      </c>
      <c r="N14" s="53" t="s">
        <v>314</v>
      </c>
      <c r="O14" s="172">
        <v>8.8000000000000007</v>
      </c>
      <c r="P14" s="172">
        <v>37.299999999999997</v>
      </c>
      <c r="Q14" s="172">
        <v>2.6</v>
      </c>
      <c r="R14" s="173">
        <v>18.100000000000001</v>
      </c>
    </row>
    <row r="15" spans="1:18">
      <c r="B15" s="53" t="s">
        <v>315</v>
      </c>
      <c r="C15" s="172">
        <v>0</v>
      </c>
      <c r="D15" s="172">
        <v>20.399999999999999</v>
      </c>
      <c r="E15" s="172">
        <v>3.9</v>
      </c>
      <c r="F15" s="173">
        <v>8.5</v>
      </c>
      <c r="H15" s="53" t="s">
        <v>315</v>
      </c>
      <c r="I15" s="172">
        <v>0</v>
      </c>
      <c r="J15" s="172">
        <v>7.4</v>
      </c>
      <c r="K15" s="172">
        <v>1</v>
      </c>
      <c r="L15" s="173">
        <v>2.6</v>
      </c>
      <c r="N15" s="53" t="s">
        <v>315</v>
      </c>
      <c r="O15" s="172">
        <v>0</v>
      </c>
      <c r="P15" s="172">
        <v>18.8</v>
      </c>
      <c r="Q15" s="172">
        <v>3.5</v>
      </c>
      <c r="R15" s="173">
        <v>7.7</v>
      </c>
    </row>
    <row r="16" spans="1:18">
      <c r="B16" s="53" t="s">
        <v>316</v>
      </c>
      <c r="C16" s="172">
        <v>0.1</v>
      </c>
      <c r="D16" s="172">
        <v>24.4</v>
      </c>
      <c r="E16" s="172">
        <v>7.6</v>
      </c>
      <c r="F16" s="173">
        <v>10.8</v>
      </c>
      <c r="H16" s="53" t="s">
        <v>316</v>
      </c>
      <c r="I16" s="172">
        <v>2.1</v>
      </c>
      <c r="J16" s="172">
        <v>36.9</v>
      </c>
      <c r="K16" s="172">
        <v>16.7</v>
      </c>
      <c r="L16" s="173">
        <v>16.100000000000001</v>
      </c>
      <c r="N16" s="53" t="s">
        <v>316</v>
      </c>
      <c r="O16" s="172">
        <v>0.5</v>
      </c>
      <c r="P16" s="172">
        <v>26</v>
      </c>
      <c r="Q16" s="172">
        <v>8.9</v>
      </c>
      <c r="R16" s="173">
        <v>11.5</v>
      </c>
    </row>
    <row r="17" spans="2:18">
      <c r="B17" s="53" t="s">
        <v>317</v>
      </c>
      <c r="C17" s="172">
        <v>0</v>
      </c>
      <c r="D17" s="172">
        <v>0</v>
      </c>
      <c r="E17" s="172">
        <v>15.3</v>
      </c>
      <c r="F17" s="173">
        <v>3.1</v>
      </c>
      <c r="H17" s="53" t="s">
        <v>317</v>
      </c>
      <c r="I17" s="172">
        <v>0</v>
      </c>
      <c r="J17" s="172">
        <v>0</v>
      </c>
      <c r="K17" s="172">
        <v>25.1</v>
      </c>
      <c r="L17" s="173">
        <v>5</v>
      </c>
      <c r="N17" s="53" t="s">
        <v>317</v>
      </c>
      <c r="O17" s="172">
        <v>0</v>
      </c>
      <c r="P17" s="172">
        <v>0</v>
      </c>
      <c r="Q17" s="172">
        <v>16.7</v>
      </c>
      <c r="R17" s="173">
        <v>3.4</v>
      </c>
    </row>
    <row r="18" spans="2:18">
      <c r="B18" s="54" t="s">
        <v>318</v>
      </c>
      <c r="C18" s="174">
        <v>0.1</v>
      </c>
      <c r="D18" s="174">
        <v>0.2</v>
      </c>
      <c r="E18" s="174">
        <v>49.7</v>
      </c>
      <c r="F18" s="175">
        <v>10</v>
      </c>
      <c r="H18" s="54" t="s">
        <v>318</v>
      </c>
      <c r="I18" s="174">
        <v>1.2</v>
      </c>
      <c r="J18" s="174">
        <v>3</v>
      </c>
      <c r="K18" s="174">
        <v>53.9</v>
      </c>
      <c r="L18" s="175">
        <v>12.3</v>
      </c>
      <c r="N18" s="54" t="s">
        <v>318</v>
      </c>
      <c r="O18" s="174">
        <v>0.2</v>
      </c>
      <c r="P18" s="174">
        <v>0.6</v>
      </c>
      <c r="Q18" s="174">
        <v>50.4</v>
      </c>
      <c r="R18" s="175">
        <v>10.3</v>
      </c>
    </row>
    <row r="19" spans="2:18" ht="7.5" customHeight="1"/>
    <row r="20" spans="2:18">
      <c r="B20" s="55" t="s">
        <v>171</v>
      </c>
      <c r="C20" s="176">
        <f>ROUND(SUM(C9:C18),1)</f>
        <v>100</v>
      </c>
      <c r="D20" s="176">
        <f>ROUND(SUM(D9:D18),1)</f>
        <v>100</v>
      </c>
      <c r="E20" s="176">
        <f>ROUND(SUM(E9:E18),1)</f>
        <v>100</v>
      </c>
      <c r="F20" s="177">
        <f>ROUND(SUM(F9:F18),1)</f>
        <v>100</v>
      </c>
      <c r="H20" s="55" t="s">
        <v>171</v>
      </c>
      <c r="I20" s="176">
        <f>ROUND(SUM(I9:I18),1)</f>
        <v>100</v>
      </c>
      <c r="J20" s="176">
        <f>ROUND(SUM(J9:J18),1)</f>
        <v>100</v>
      </c>
      <c r="K20" s="176">
        <f>ROUND(SUM(K9:K18),1)</f>
        <v>100</v>
      </c>
      <c r="L20" s="177">
        <f>ROUND(SUM(L9:L18),1)</f>
        <v>100</v>
      </c>
      <c r="N20" s="55" t="s">
        <v>171</v>
      </c>
      <c r="O20" s="176">
        <f>ROUND(SUM(O9:O18),1)</f>
        <v>100</v>
      </c>
      <c r="P20" s="176">
        <f>ROUND(SUM(P9:P18),1)</f>
        <v>100</v>
      </c>
      <c r="Q20" s="176">
        <f>ROUND(SUM(Q9:Q18),1)</f>
        <v>100</v>
      </c>
      <c r="R20" s="177">
        <f>ROUND(SUM(R9:R18),1)</f>
        <v>100</v>
      </c>
    </row>
  </sheetData>
  <mergeCells count="5">
    <mergeCell ref="B7:F7"/>
    <mergeCell ref="H7:L7"/>
    <mergeCell ref="N7:R7"/>
    <mergeCell ref="B5:R5"/>
    <mergeCell ref="A4:R4"/>
  </mergeCells>
  <conditionalFormatting sqref="C9:C18">
    <cfRule type="colorScale" priority="1">
      <colorScale>
        <cfvo type="min"/>
        <cfvo type="max"/>
        <color rgb="FFFCFCFF"/>
        <color rgb="FFAD84C6"/>
      </colorScale>
    </cfRule>
  </conditionalFormatting>
  <conditionalFormatting sqref="D9:D18">
    <cfRule type="colorScale" priority="2">
      <colorScale>
        <cfvo type="min"/>
        <cfvo type="max"/>
        <color rgb="FFFCFCFF"/>
        <color rgb="FFAD84C6"/>
      </colorScale>
    </cfRule>
  </conditionalFormatting>
  <conditionalFormatting sqref="E9:E18">
    <cfRule type="colorScale" priority="3">
      <colorScale>
        <cfvo type="min"/>
        <cfvo type="max"/>
        <color rgb="FFFCFCFF"/>
        <color rgb="FFAD84C6"/>
      </colorScale>
    </cfRule>
  </conditionalFormatting>
  <conditionalFormatting sqref="I9:I18">
    <cfRule type="colorScale" priority="4">
      <colorScale>
        <cfvo type="min"/>
        <cfvo type="max"/>
        <color rgb="FFFCFCFF"/>
        <color rgb="FFAD84C6"/>
      </colorScale>
    </cfRule>
  </conditionalFormatting>
  <conditionalFormatting sqref="J9:J18">
    <cfRule type="colorScale" priority="5">
      <colorScale>
        <cfvo type="min"/>
        <cfvo type="max"/>
        <color rgb="FFFCFCFF"/>
        <color rgb="FFAD84C6"/>
      </colorScale>
    </cfRule>
  </conditionalFormatting>
  <conditionalFormatting sqref="K9:K18">
    <cfRule type="colorScale" priority="6">
      <colorScale>
        <cfvo type="min"/>
        <cfvo type="max"/>
        <color rgb="FFFCFCFF"/>
        <color rgb="FFAD84C6"/>
      </colorScale>
    </cfRule>
  </conditionalFormatting>
  <conditionalFormatting sqref="O9:O18">
    <cfRule type="colorScale" priority="7">
      <colorScale>
        <cfvo type="min"/>
        <cfvo type="max"/>
        <color rgb="FFFCFCFF"/>
        <color rgb="FFAD84C6"/>
      </colorScale>
    </cfRule>
  </conditionalFormatting>
  <conditionalFormatting sqref="P9:P18">
    <cfRule type="colorScale" priority="8">
      <colorScale>
        <cfvo type="min"/>
        <cfvo type="max"/>
        <color rgb="FFFCFCFF"/>
        <color rgb="FFAD84C6"/>
      </colorScale>
    </cfRule>
  </conditionalFormatting>
  <conditionalFormatting sqref="Q9:Q18">
    <cfRule type="colorScale" priority="9">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1"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319</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17.53</v>
      </c>
      <c r="D11" s="124">
        <v>0.26</v>
      </c>
      <c r="E11" s="178">
        <v>49.33</v>
      </c>
      <c r="F11" s="124">
        <v>0.23</v>
      </c>
      <c r="G11" s="178">
        <v>74.78</v>
      </c>
      <c r="H11" s="124">
        <v>0.28000000000000003</v>
      </c>
    </row>
    <row r="12" spans="1:9">
      <c r="B12" s="111" t="s">
        <v>89</v>
      </c>
      <c r="C12" s="179">
        <v>10.68</v>
      </c>
      <c r="D12" s="125">
        <v>0.28000000000000003</v>
      </c>
      <c r="E12" s="179">
        <v>22.46</v>
      </c>
      <c r="F12" s="125">
        <v>0.24</v>
      </c>
      <c r="G12" s="179">
        <v>47.08</v>
      </c>
      <c r="H12" s="125">
        <v>0.14000000000000001</v>
      </c>
    </row>
    <row r="13" spans="1:9">
      <c r="B13" s="111" t="s">
        <v>90</v>
      </c>
      <c r="C13" s="179">
        <v>22.74</v>
      </c>
      <c r="D13" s="125">
        <v>0.23</v>
      </c>
      <c r="E13" s="179">
        <v>43.67</v>
      </c>
      <c r="F13" s="125">
        <v>0.17</v>
      </c>
      <c r="G13" s="179">
        <v>70.45</v>
      </c>
      <c r="H13" s="125">
        <v>0.13</v>
      </c>
    </row>
    <row r="14" spans="1:9">
      <c r="B14" s="111" t="s">
        <v>91</v>
      </c>
      <c r="C14" s="179">
        <v>23.77</v>
      </c>
      <c r="D14" s="125">
        <v>0.32</v>
      </c>
      <c r="E14" s="179">
        <v>31.85</v>
      </c>
      <c r="F14" s="125">
        <v>0.46</v>
      </c>
      <c r="G14" s="179">
        <v>35.92</v>
      </c>
      <c r="H14" s="125">
        <v>0.65</v>
      </c>
    </row>
    <row r="15" spans="1:9">
      <c r="B15" s="111" t="s">
        <v>92</v>
      </c>
      <c r="C15" s="179">
        <v>32</v>
      </c>
      <c r="D15" s="125">
        <v>0.38</v>
      </c>
      <c r="E15" s="179">
        <v>57.99</v>
      </c>
      <c r="F15" s="125">
        <v>0.19</v>
      </c>
      <c r="G15" s="179">
        <v>83.05</v>
      </c>
      <c r="H15" s="125">
        <v>0.18</v>
      </c>
    </row>
    <row r="16" spans="1:9">
      <c r="B16" s="111" t="s">
        <v>93</v>
      </c>
      <c r="C16" s="179">
        <v>23.03</v>
      </c>
      <c r="D16" s="125">
        <v>0.44</v>
      </c>
      <c r="E16" s="179">
        <v>37.74</v>
      </c>
      <c r="F16" s="125">
        <v>0.4</v>
      </c>
      <c r="G16" s="179">
        <v>44.79</v>
      </c>
      <c r="H16" s="125">
        <v>0.54</v>
      </c>
    </row>
    <row r="17" spans="2:8">
      <c r="B17" s="111" t="s">
        <v>94</v>
      </c>
      <c r="C17" s="179">
        <v>22.43</v>
      </c>
      <c r="D17" s="125">
        <v>0.2</v>
      </c>
      <c r="E17" s="179">
        <v>45.4</v>
      </c>
      <c r="F17" s="125">
        <v>0.15</v>
      </c>
      <c r="G17" s="179">
        <v>72.739999999999995</v>
      </c>
      <c r="H17" s="125">
        <v>0.12</v>
      </c>
    </row>
    <row r="18" spans="2:8">
      <c r="B18" s="111" t="s">
        <v>95</v>
      </c>
      <c r="C18" s="179">
        <v>19.43</v>
      </c>
      <c r="D18" s="125">
        <v>0.44</v>
      </c>
      <c r="E18" s="179">
        <v>29.83</v>
      </c>
      <c r="F18" s="125">
        <v>0.57999999999999996</v>
      </c>
      <c r="G18" s="179">
        <v>38.1</v>
      </c>
      <c r="H18" s="125">
        <v>0.63</v>
      </c>
    </row>
    <row r="19" spans="2:8">
      <c r="B19" s="111" t="s">
        <v>96</v>
      </c>
      <c r="C19" s="179">
        <v>20.69</v>
      </c>
      <c r="D19" s="125">
        <v>0.32</v>
      </c>
      <c r="E19" s="179">
        <v>28.65</v>
      </c>
      <c r="F19" s="125">
        <v>0.52</v>
      </c>
      <c r="G19" s="179">
        <v>36.01</v>
      </c>
      <c r="H19" s="125">
        <v>0.63</v>
      </c>
    </row>
    <row r="20" spans="2:8">
      <c r="B20" s="111" t="s">
        <v>97</v>
      </c>
      <c r="C20" s="179">
        <v>20.149999999999999</v>
      </c>
      <c r="D20" s="125">
        <v>0.1</v>
      </c>
      <c r="E20" s="179">
        <v>34.229999999999997</v>
      </c>
      <c r="F20" s="125">
        <v>0.19</v>
      </c>
      <c r="G20" s="179">
        <v>59.28</v>
      </c>
      <c r="H20" s="125">
        <v>0.17</v>
      </c>
    </row>
    <row r="21" spans="2:8">
      <c r="B21" s="111" t="s">
        <v>98</v>
      </c>
      <c r="C21" s="179">
        <v>22.55</v>
      </c>
      <c r="D21" s="125">
        <v>0.28000000000000003</v>
      </c>
      <c r="E21" s="179">
        <v>43.5</v>
      </c>
      <c r="F21" s="125">
        <v>0.23</v>
      </c>
      <c r="G21" s="179">
        <v>69.33</v>
      </c>
      <c r="H21" s="125">
        <v>0.2</v>
      </c>
    </row>
    <row r="22" spans="2:8">
      <c r="B22" s="111" t="s">
        <v>99</v>
      </c>
      <c r="C22" s="179">
        <v>30.1</v>
      </c>
      <c r="D22" s="125">
        <v>0.37</v>
      </c>
      <c r="E22" s="179">
        <v>55.05</v>
      </c>
      <c r="F22" s="125">
        <v>0.23</v>
      </c>
      <c r="G22" s="179">
        <v>83.28</v>
      </c>
      <c r="H22" s="125">
        <v>0.17</v>
      </c>
    </row>
    <row r="23" spans="2:8">
      <c r="B23" s="111" t="s">
        <v>100</v>
      </c>
      <c r="C23" s="179">
        <v>24.21</v>
      </c>
      <c r="D23" s="125">
        <v>0.21</v>
      </c>
      <c r="E23" s="179">
        <v>40.97</v>
      </c>
      <c r="F23" s="125">
        <v>0.33</v>
      </c>
      <c r="G23" s="179">
        <v>59.54</v>
      </c>
      <c r="H23" s="125">
        <v>0.4</v>
      </c>
    </row>
    <row r="24" spans="2:8">
      <c r="B24" s="111" t="s">
        <v>101</v>
      </c>
      <c r="C24" s="179">
        <v>23.42</v>
      </c>
      <c r="D24" s="125">
        <v>0.33</v>
      </c>
      <c r="E24" s="179">
        <v>43.26</v>
      </c>
      <c r="F24" s="125">
        <v>0.28000000000000003</v>
      </c>
      <c r="G24" s="179">
        <v>73.7</v>
      </c>
      <c r="H24" s="125">
        <v>0.22</v>
      </c>
    </row>
    <row r="25" spans="2:8">
      <c r="B25" s="111" t="s">
        <v>102</v>
      </c>
      <c r="C25" s="179">
        <v>53.11</v>
      </c>
      <c r="D25" s="125">
        <v>1.01</v>
      </c>
      <c r="E25" s="179">
        <v>88.44</v>
      </c>
      <c r="F25" s="125">
        <v>0.68</v>
      </c>
      <c r="G25" s="179">
        <v>100.89</v>
      </c>
      <c r="H25" s="125">
        <v>0.56999999999999995</v>
      </c>
    </row>
    <row r="26" spans="2:8">
      <c r="B26" s="111" t="s">
        <v>103</v>
      </c>
      <c r="C26" s="179">
        <v>19.829999999999998</v>
      </c>
      <c r="D26" s="125">
        <v>0.61</v>
      </c>
      <c r="E26" s="179">
        <v>26.86</v>
      </c>
      <c r="F26" s="125">
        <v>0.64</v>
      </c>
      <c r="G26" s="179">
        <v>31.73</v>
      </c>
      <c r="H26" s="125">
        <v>0.66</v>
      </c>
    </row>
    <row r="27" spans="2:8">
      <c r="B27" s="111" t="s">
        <v>104</v>
      </c>
      <c r="C27" s="179">
        <v>21.34</v>
      </c>
      <c r="D27" s="125">
        <v>0.42</v>
      </c>
      <c r="E27" s="179">
        <v>31.7</v>
      </c>
      <c r="F27" s="125">
        <v>0.49</v>
      </c>
      <c r="G27" s="179">
        <v>43.97</v>
      </c>
      <c r="H27" s="125">
        <v>0.48</v>
      </c>
    </row>
    <row r="28" spans="2:8">
      <c r="B28" s="111" t="s">
        <v>105</v>
      </c>
      <c r="C28" s="179">
        <v>20.239999999999998</v>
      </c>
      <c r="D28" s="125">
        <v>0.08</v>
      </c>
      <c r="E28" s="179">
        <v>45.1</v>
      </c>
      <c r="F28" s="125">
        <v>0.03</v>
      </c>
      <c r="G28" s="179">
        <v>70.52</v>
      </c>
      <c r="H28" s="125">
        <v>0.05</v>
      </c>
    </row>
    <row r="29" spans="2:8">
      <c r="B29" s="115" t="s">
        <v>106</v>
      </c>
      <c r="C29" s="180">
        <v>26.03</v>
      </c>
      <c r="D29" s="126">
        <v>0.31</v>
      </c>
      <c r="E29" s="180">
        <v>52.97</v>
      </c>
      <c r="F29" s="126">
        <v>0.18</v>
      </c>
      <c r="G29" s="180">
        <v>82.54</v>
      </c>
      <c r="H29" s="126">
        <v>0.15</v>
      </c>
    </row>
    <row r="30" spans="2:8" ht="8" customHeight="1"/>
    <row r="31" spans="2:8">
      <c r="B31" s="119" t="s">
        <v>49</v>
      </c>
      <c r="C31" s="103">
        <v>20.86</v>
      </c>
      <c r="D31" s="137">
        <v>0.43</v>
      </c>
      <c r="E31" s="103">
        <v>44.81</v>
      </c>
      <c r="F31" s="137">
        <v>0.34</v>
      </c>
      <c r="G31" s="103">
        <v>67.47</v>
      </c>
      <c r="H31" s="137">
        <v>0.37</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324</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78">
        <v>17.53</v>
      </c>
      <c r="D11" s="124">
        <v>0.26</v>
      </c>
      <c r="E11" s="178">
        <v>49.33</v>
      </c>
      <c r="F11" s="124">
        <v>0.23</v>
      </c>
      <c r="G11" s="178">
        <v>74.78</v>
      </c>
      <c r="H11" s="124">
        <v>0.28000000000000003</v>
      </c>
    </row>
    <row r="12" spans="1:9">
      <c r="B12" s="111" t="s">
        <v>89</v>
      </c>
      <c r="C12" s="179">
        <v>10.68</v>
      </c>
      <c r="D12" s="125">
        <v>0.28000000000000003</v>
      </c>
      <c r="E12" s="179">
        <v>22.46</v>
      </c>
      <c r="F12" s="125">
        <v>0.24</v>
      </c>
      <c r="G12" s="179">
        <v>47.08</v>
      </c>
      <c r="H12" s="125">
        <v>0.14000000000000001</v>
      </c>
    </row>
    <row r="13" spans="1:9">
      <c r="B13" s="111" t="s">
        <v>90</v>
      </c>
      <c r="C13" s="179">
        <v>22.73</v>
      </c>
      <c r="D13" s="125">
        <v>0.23</v>
      </c>
      <c r="E13" s="179">
        <v>43.55</v>
      </c>
      <c r="F13" s="125">
        <v>0.17</v>
      </c>
      <c r="G13" s="179">
        <v>70.41</v>
      </c>
      <c r="H13" s="125">
        <v>0.12</v>
      </c>
    </row>
    <row r="14" spans="1:9">
      <c r="B14" s="111" t="s">
        <v>91</v>
      </c>
      <c r="C14" s="179">
        <v>23.77</v>
      </c>
      <c r="D14" s="125">
        <v>0.32</v>
      </c>
      <c r="E14" s="179">
        <v>31.85</v>
      </c>
      <c r="F14" s="125">
        <v>0.46</v>
      </c>
      <c r="G14" s="179">
        <v>35.92</v>
      </c>
      <c r="H14" s="125">
        <v>0.65</v>
      </c>
    </row>
    <row r="15" spans="1:9">
      <c r="B15" s="111" t="s">
        <v>92</v>
      </c>
      <c r="C15" s="179">
        <v>30.39</v>
      </c>
      <c r="D15" s="125">
        <v>0.3</v>
      </c>
      <c r="E15" s="179">
        <v>57.19</v>
      </c>
      <c r="F15" s="125">
        <v>0.22</v>
      </c>
      <c r="G15" s="179">
        <v>81.819999999999993</v>
      </c>
      <c r="H15" s="125">
        <v>0.23</v>
      </c>
    </row>
    <row r="16" spans="1:9">
      <c r="B16" s="111" t="s">
        <v>93</v>
      </c>
      <c r="C16" s="179">
        <v>23.03</v>
      </c>
      <c r="D16" s="125">
        <v>0.44</v>
      </c>
      <c r="E16" s="179">
        <v>37.74</v>
      </c>
      <c r="F16" s="125">
        <v>0.4</v>
      </c>
      <c r="G16" s="179">
        <v>44.79</v>
      </c>
      <c r="H16" s="125">
        <v>0.54</v>
      </c>
    </row>
    <row r="17" spans="2:8">
      <c r="B17" s="111" t="s">
        <v>94</v>
      </c>
      <c r="C17" s="179">
        <v>22.52</v>
      </c>
      <c r="D17" s="125">
        <v>0.21</v>
      </c>
      <c r="E17" s="179">
        <v>45.18</v>
      </c>
      <c r="F17" s="125">
        <v>0.16</v>
      </c>
      <c r="G17" s="179">
        <v>72.88</v>
      </c>
      <c r="H17" s="125">
        <v>0.12</v>
      </c>
    </row>
    <row r="18" spans="2:8">
      <c r="B18" s="111" t="s">
        <v>95</v>
      </c>
      <c r="C18" s="179">
        <v>19.62</v>
      </c>
      <c r="D18" s="125">
        <v>0.44</v>
      </c>
      <c r="E18" s="179">
        <v>29.85</v>
      </c>
      <c r="F18" s="125">
        <v>0.57999999999999996</v>
      </c>
      <c r="G18" s="179">
        <v>37.200000000000003</v>
      </c>
      <c r="H18" s="125">
        <v>0.63</v>
      </c>
    </row>
    <row r="19" spans="2:8">
      <c r="B19" s="111" t="s">
        <v>96</v>
      </c>
      <c r="C19" s="179">
        <v>21.18</v>
      </c>
      <c r="D19" s="125">
        <v>0.28999999999999998</v>
      </c>
      <c r="E19" s="179">
        <v>27.2</v>
      </c>
      <c r="F19" s="125">
        <v>0.52</v>
      </c>
      <c r="G19" s="179">
        <v>32.86</v>
      </c>
      <c r="H19" s="125">
        <v>0.61</v>
      </c>
    </row>
    <row r="20" spans="2:8">
      <c r="B20" s="111" t="s">
        <v>97</v>
      </c>
      <c r="C20" s="179">
        <v>20.12</v>
      </c>
      <c r="D20" s="125">
        <v>0.08</v>
      </c>
      <c r="E20" s="179">
        <v>33.96</v>
      </c>
      <c r="F20" s="125">
        <v>0.19</v>
      </c>
      <c r="G20" s="179">
        <v>58.37</v>
      </c>
      <c r="H20" s="125">
        <v>0.15</v>
      </c>
    </row>
    <row r="21" spans="2:8">
      <c r="B21" s="111" t="s">
        <v>98</v>
      </c>
      <c r="C21" s="179">
        <v>23.34</v>
      </c>
      <c r="D21" s="125">
        <v>0.35</v>
      </c>
      <c r="E21" s="179">
        <v>47.33</v>
      </c>
      <c r="F21" s="125">
        <v>0.3</v>
      </c>
      <c r="G21" s="179">
        <v>73.599999999999994</v>
      </c>
      <c r="H21" s="125">
        <v>0.38</v>
      </c>
    </row>
    <row r="22" spans="2:8">
      <c r="B22" s="111" t="s">
        <v>99</v>
      </c>
      <c r="C22" s="179">
        <v>28.29</v>
      </c>
      <c r="D22" s="125">
        <v>0.4</v>
      </c>
      <c r="E22" s="179">
        <v>53.32</v>
      </c>
      <c r="F22" s="125">
        <v>0.24</v>
      </c>
      <c r="G22" s="179">
        <v>82.4</v>
      </c>
      <c r="H22" s="125">
        <v>0.18</v>
      </c>
    </row>
    <row r="23" spans="2:8">
      <c r="B23" s="111" t="s">
        <v>100</v>
      </c>
      <c r="C23" s="179">
        <v>23.79</v>
      </c>
      <c r="D23" s="125">
        <v>0.19</v>
      </c>
      <c r="E23" s="179">
        <v>39.950000000000003</v>
      </c>
      <c r="F23" s="125">
        <v>0.33</v>
      </c>
      <c r="G23" s="179">
        <v>57.1</v>
      </c>
      <c r="H23" s="125">
        <v>0.4</v>
      </c>
    </row>
    <row r="24" spans="2:8">
      <c r="B24" s="111" t="s">
        <v>101</v>
      </c>
      <c r="C24" s="179">
        <v>23.42</v>
      </c>
      <c r="D24" s="125">
        <v>0.33</v>
      </c>
      <c r="E24" s="179">
        <v>43.26</v>
      </c>
      <c r="F24" s="125">
        <v>0.28000000000000003</v>
      </c>
      <c r="G24" s="179">
        <v>73.7</v>
      </c>
      <c r="H24" s="125">
        <v>0.22</v>
      </c>
    </row>
    <row r="25" spans="2:8">
      <c r="B25" s="111" t="s">
        <v>102</v>
      </c>
      <c r="C25" s="179">
        <v>14.02</v>
      </c>
      <c r="D25" s="125">
        <v>0.63</v>
      </c>
      <c r="E25" s="179">
        <v>17.149999999999999</v>
      </c>
      <c r="F25" s="125">
        <v>0.63</v>
      </c>
      <c r="G25" s="179">
        <v>20.97</v>
      </c>
      <c r="H25" s="125">
        <v>0.63</v>
      </c>
    </row>
    <row r="26" spans="2:8">
      <c r="B26" s="111" t="s">
        <v>103</v>
      </c>
      <c r="C26" s="179">
        <v>19.829999999999998</v>
      </c>
      <c r="D26" s="125">
        <v>0.61</v>
      </c>
      <c r="E26" s="179">
        <v>26.86</v>
      </c>
      <c r="F26" s="125">
        <v>0.64</v>
      </c>
      <c r="G26" s="179">
        <v>31.73</v>
      </c>
      <c r="H26" s="125">
        <v>0.66</v>
      </c>
    </row>
    <row r="27" spans="2:8">
      <c r="B27" s="111" t="s">
        <v>104</v>
      </c>
      <c r="C27" s="179">
        <v>21.34</v>
      </c>
      <c r="D27" s="125">
        <v>0.42</v>
      </c>
      <c r="E27" s="179">
        <v>31.7</v>
      </c>
      <c r="F27" s="125">
        <v>0.49</v>
      </c>
      <c r="G27" s="179">
        <v>43.71</v>
      </c>
      <c r="H27" s="125">
        <v>0.47</v>
      </c>
    </row>
    <row r="28" spans="2:8">
      <c r="B28" s="111" t="s">
        <v>105</v>
      </c>
      <c r="C28" s="179">
        <v>20.239999999999998</v>
      </c>
      <c r="D28" s="125">
        <v>0.08</v>
      </c>
      <c r="E28" s="179">
        <v>45.1</v>
      </c>
      <c r="F28" s="125">
        <v>0.03</v>
      </c>
      <c r="G28" s="179">
        <v>70.52</v>
      </c>
      <c r="H28" s="125">
        <v>0.05</v>
      </c>
    </row>
    <row r="29" spans="2:8">
      <c r="B29" s="115" t="s">
        <v>106</v>
      </c>
      <c r="C29" s="180">
        <v>26.05</v>
      </c>
      <c r="D29" s="126">
        <v>0.31</v>
      </c>
      <c r="E29" s="180">
        <v>53.02</v>
      </c>
      <c r="F29" s="126">
        <v>0.18</v>
      </c>
      <c r="G29" s="180">
        <v>82.54</v>
      </c>
      <c r="H29" s="126">
        <v>0.15</v>
      </c>
    </row>
    <row r="30" spans="2:8" ht="8" customHeight="1"/>
    <row r="31" spans="2:8">
      <c r="B31" s="119" t="s">
        <v>49</v>
      </c>
      <c r="C31" s="103">
        <v>19.86</v>
      </c>
      <c r="D31" s="137">
        <v>0.34</v>
      </c>
      <c r="E31" s="103">
        <v>44.02</v>
      </c>
      <c r="F31" s="137">
        <v>0.33</v>
      </c>
      <c r="G31" s="103">
        <v>65.73</v>
      </c>
      <c r="H31" s="137">
        <v>0.38</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325</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320</v>
      </c>
      <c r="D10" s="14" t="s">
        <v>321</v>
      </c>
      <c r="E10" s="14" t="s">
        <v>320</v>
      </c>
      <c r="F10" s="14" t="s">
        <v>321</v>
      </c>
      <c r="G10" s="14" t="s">
        <v>320</v>
      </c>
      <c r="H10" s="15" t="s">
        <v>321</v>
      </c>
    </row>
    <row r="11" spans="1:9">
      <c r="B11" s="107" t="s">
        <v>88</v>
      </c>
      <c r="C11" s="181" t="s">
        <v>82</v>
      </c>
      <c r="D11" s="182" t="s">
        <v>82</v>
      </c>
      <c r="E11" s="181" t="s">
        <v>82</v>
      </c>
      <c r="F11" s="182" t="s">
        <v>82</v>
      </c>
      <c r="G11" s="178">
        <v>100</v>
      </c>
      <c r="H11" s="124">
        <v>0</v>
      </c>
    </row>
    <row r="12" spans="1:9">
      <c r="B12" s="111" t="s">
        <v>89</v>
      </c>
      <c r="C12" s="183" t="s">
        <v>82</v>
      </c>
      <c r="D12" s="184" t="s">
        <v>82</v>
      </c>
      <c r="E12" s="183" t="s">
        <v>82</v>
      </c>
      <c r="F12" s="184" t="s">
        <v>82</v>
      </c>
      <c r="G12" s="183" t="s">
        <v>82</v>
      </c>
      <c r="H12" s="184" t="s">
        <v>82</v>
      </c>
    </row>
    <row r="13" spans="1:9">
      <c r="B13" s="111" t="s">
        <v>90</v>
      </c>
      <c r="C13" s="179">
        <v>23.28</v>
      </c>
      <c r="D13" s="125">
        <v>0.28000000000000003</v>
      </c>
      <c r="E13" s="179">
        <v>45.87</v>
      </c>
      <c r="F13" s="125">
        <v>0.18</v>
      </c>
      <c r="G13" s="179">
        <v>70.84</v>
      </c>
      <c r="H13" s="125">
        <v>0.14000000000000001</v>
      </c>
    </row>
    <row r="14" spans="1:9">
      <c r="B14" s="111" t="s">
        <v>91</v>
      </c>
      <c r="C14" s="183" t="s">
        <v>82</v>
      </c>
      <c r="D14" s="184" t="s">
        <v>82</v>
      </c>
      <c r="E14" s="183" t="s">
        <v>82</v>
      </c>
      <c r="F14" s="184" t="s">
        <v>82</v>
      </c>
      <c r="G14" s="183" t="s">
        <v>82</v>
      </c>
      <c r="H14" s="184" t="s">
        <v>82</v>
      </c>
    </row>
    <row r="15" spans="1:9">
      <c r="B15" s="111" t="s">
        <v>92</v>
      </c>
      <c r="C15" s="179">
        <v>32.1</v>
      </c>
      <c r="D15" s="125">
        <v>0.39</v>
      </c>
      <c r="E15" s="179">
        <v>58.06</v>
      </c>
      <c r="F15" s="125">
        <v>0.18</v>
      </c>
      <c r="G15" s="179">
        <v>83.2</v>
      </c>
      <c r="H15" s="125">
        <v>0.17</v>
      </c>
    </row>
    <row r="16" spans="1:9">
      <c r="B16" s="111" t="s">
        <v>93</v>
      </c>
      <c r="C16" s="183" t="s">
        <v>82</v>
      </c>
      <c r="D16" s="184" t="s">
        <v>82</v>
      </c>
      <c r="E16" s="183" t="s">
        <v>82</v>
      </c>
      <c r="F16" s="184" t="s">
        <v>82</v>
      </c>
      <c r="G16" s="183" t="s">
        <v>82</v>
      </c>
      <c r="H16" s="184" t="s">
        <v>82</v>
      </c>
    </row>
    <row r="17" spans="2:8">
      <c r="B17" s="111" t="s">
        <v>94</v>
      </c>
      <c r="C17" s="179">
        <v>22.07</v>
      </c>
      <c r="D17" s="125">
        <v>0.14000000000000001</v>
      </c>
      <c r="E17" s="179">
        <v>46.37</v>
      </c>
      <c r="F17" s="125">
        <v>0.11</v>
      </c>
      <c r="G17" s="179">
        <v>72.25</v>
      </c>
      <c r="H17" s="125">
        <v>0.12</v>
      </c>
    </row>
    <row r="18" spans="2:8">
      <c r="B18" s="111" t="s">
        <v>95</v>
      </c>
      <c r="C18" s="179">
        <v>17.57</v>
      </c>
      <c r="D18" s="125">
        <v>0.47</v>
      </c>
      <c r="E18" s="179">
        <v>29.6</v>
      </c>
      <c r="F18" s="125">
        <v>0.54</v>
      </c>
      <c r="G18" s="179">
        <v>50.36</v>
      </c>
      <c r="H18" s="125">
        <v>0.52</v>
      </c>
    </row>
    <row r="19" spans="2:8">
      <c r="B19" s="111" t="s">
        <v>96</v>
      </c>
      <c r="C19" s="179">
        <v>18.600000000000001</v>
      </c>
      <c r="D19" s="125">
        <v>0.42</v>
      </c>
      <c r="E19" s="179">
        <v>43.88</v>
      </c>
      <c r="F19" s="125">
        <v>0.34</v>
      </c>
      <c r="G19" s="179">
        <v>75.709999999999994</v>
      </c>
      <c r="H19" s="125">
        <v>0.19</v>
      </c>
    </row>
    <row r="20" spans="2:8">
      <c r="B20" s="111" t="s">
        <v>97</v>
      </c>
      <c r="C20" s="179">
        <v>20.170000000000002</v>
      </c>
      <c r="D20" s="125">
        <v>0.1</v>
      </c>
      <c r="E20" s="179">
        <v>34.36</v>
      </c>
      <c r="F20" s="125">
        <v>0.19</v>
      </c>
      <c r="G20" s="179">
        <v>59.68</v>
      </c>
      <c r="H20" s="125">
        <v>0.18</v>
      </c>
    </row>
    <row r="21" spans="2:8">
      <c r="B21" s="111" t="s">
        <v>98</v>
      </c>
      <c r="C21" s="179">
        <v>22.49</v>
      </c>
      <c r="D21" s="125">
        <v>0.28000000000000003</v>
      </c>
      <c r="E21" s="179">
        <v>43.25</v>
      </c>
      <c r="F21" s="125">
        <v>0.22</v>
      </c>
      <c r="G21" s="179">
        <v>69.150000000000006</v>
      </c>
      <c r="H21" s="125">
        <v>0.19</v>
      </c>
    </row>
    <row r="22" spans="2:8">
      <c r="B22" s="111" t="s">
        <v>99</v>
      </c>
      <c r="C22" s="179">
        <v>34.32</v>
      </c>
      <c r="D22" s="125">
        <v>0.27</v>
      </c>
      <c r="E22" s="179">
        <v>61.72</v>
      </c>
      <c r="F22" s="125">
        <v>0.12</v>
      </c>
      <c r="G22" s="179">
        <v>90.52</v>
      </c>
      <c r="H22" s="125">
        <v>0.1</v>
      </c>
    </row>
    <row r="23" spans="2:8">
      <c r="B23" s="111" t="s">
        <v>100</v>
      </c>
      <c r="C23" s="179">
        <v>31.97</v>
      </c>
      <c r="D23" s="125">
        <v>0.24</v>
      </c>
      <c r="E23" s="179">
        <v>61.36</v>
      </c>
      <c r="F23" s="125">
        <v>0.11</v>
      </c>
      <c r="G23" s="179">
        <v>88.94</v>
      </c>
      <c r="H23" s="125">
        <v>0.11</v>
      </c>
    </row>
    <row r="24" spans="2:8">
      <c r="B24" s="111" t="s">
        <v>101</v>
      </c>
      <c r="C24" s="179">
        <v>20.5</v>
      </c>
      <c r="D24" s="125">
        <v>0.03</v>
      </c>
      <c r="E24" s="183" t="s">
        <v>82</v>
      </c>
      <c r="F24" s="184" t="s">
        <v>82</v>
      </c>
      <c r="G24" s="183" t="s">
        <v>82</v>
      </c>
      <c r="H24" s="184" t="s">
        <v>82</v>
      </c>
    </row>
    <row r="25" spans="2:8">
      <c r="B25" s="111" t="s">
        <v>102</v>
      </c>
      <c r="C25" s="179">
        <v>104.49</v>
      </c>
      <c r="D25" s="125">
        <v>0.42</v>
      </c>
      <c r="E25" s="179">
        <v>124.86</v>
      </c>
      <c r="F25" s="125">
        <v>0.3</v>
      </c>
      <c r="G25" s="179">
        <v>128.94</v>
      </c>
      <c r="H25" s="125">
        <v>0.28000000000000003</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79">
        <v>173</v>
      </c>
      <c r="H27" s="125">
        <v>0</v>
      </c>
    </row>
    <row r="28" spans="2:8">
      <c r="B28" s="111" t="s">
        <v>105</v>
      </c>
      <c r="C28" s="183" t="s">
        <v>82</v>
      </c>
      <c r="D28" s="184" t="s">
        <v>82</v>
      </c>
      <c r="E28" s="183" t="s">
        <v>82</v>
      </c>
      <c r="F28" s="184" t="s">
        <v>82</v>
      </c>
      <c r="G28" s="183" t="s">
        <v>82</v>
      </c>
      <c r="H28" s="184" t="s">
        <v>82</v>
      </c>
    </row>
    <row r="29" spans="2:8">
      <c r="B29" s="115" t="s">
        <v>106</v>
      </c>
      <c r="C29" s="180">
        <v>20</v>
      </c>
      <c r="D29" s="126">
        <v>0</v>
      </c>
      <c r="E29" s="180">
        <v>45</v>
      </c>
      <c r="F29" s="126">
        <v>0</v>
      </c>
      <c r="G29" s="185" t="s">
        <v>82</v>
      </c>
      <c r="H29" s="186" t="s">
        <v>82</v>
      </c>
    </row>
    <row r="30" spans="2:8" ht="8" customHeight="1"/>
    <row r="31" spans="2:8">
      <c r="B31" s="119" t="s">
        <v>49</v>
      </c>
      <c r="C31" s="103">
        <v>26.06</v>
      </c>
      <c r="D31" s="137">
        <v>0.57999999999999996</v>
      </c>
      <c r="E31" s="103">
        <v>50.38</v>
      </c>
      <c r="F31" s="137">
        <v>0.4</v>
      </c>
      <c r="G31" s="103">
        <v>77.790000000000006</v>
      </c>
      <c r="H31" s="137">
        <v>0.25</v>
      </c>
    </row>
    <row r="33" spans="2:8">
      <c r="B33" s="267" t="s">
        <v>322</v>
      </c>
      <c r="C33" s="202"/>
      <c r="D33" s="202"/>
      <c r="E33" s="202"/>
      <c r="F33" s="202"/>
      <c r="G33" s="202"/>
      <c r="H33" s="202"/>
    </row>
    <row r="34" spans="2:8" ht="50" customHeight="1">
      <c r="B34" s="244" t="s">
        <v>323</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3:V19"/>
  <sheetViews>
    <sheetView showGridLines="0" workbookViewId="0"/>
  </sheetViews>
  <sheetFormatPr baseColWidth="10" defaultColWidth="8.7265625" defaultRowHeight="14.5"/>
  <cols>
    <col min="1" max="1" width="1" customWidth="1"/>
    <col min="2" max="2" width="13" customWidth="1"/>
    <col min="7" max="7" width="1" customWidth="1"/>
    <col min="8" max="8" width="13" customWidth="1"/>
    <col min="13" max="13" width="1" customWidth="1"/>
    <col min="14" max="14" width="13" customWidth="1"/>
  </cols>
  <sheetData>
    <row r="3" spans="2:22" ht="40" customHeight="1"/>
    <row r="4" spans="2:22" ht="25" customHeight="1">
      <c r="B4" s="201" t="s">
        <v>326</v>
      </c>
      <c r="C4" s="202"/>
      <c r="D4" s="202"/>
      <c r="E4" s="202"/>
      <c r="F4" s="202"/>
      <c r="G4" s="202"/>
      <c r="H4" s="202"/>
      <c r="I4" s="202"/>
      <c r="J4" s="202"/>
      <c r="K4" s="202"/>
      <c r="L4" s="202"/>
      <c r="M4" s="202"/>
      <c r="N4" s="202"/>
      <c r="O4" s="202"/>
      <c r="P4" s="202"/>
      <c r="Q4" s="202"/>
      <c r="R4" s="202"/>
      <c r="S4" s="202"/>
      <c r="T4" s="202"/>
      <c r="U4" s="202"/>
      <c r="V4" s="202"/>
    </row>
    <row r="5" spans="2:22" ht="18" customHeight="1">
      <c r="B5" s="203" t="s">
        <v>113</v>
      </c>
      <c r="C5" s="202"/>
      <c r="D5" s="202"/>
      <c r="E5" s="202"/>
      <c r="F5" s="202"/>
      <c r="G5" s="202"/>
      <c r="H5" s="202"/>
      <c r="I5" s="202"/>
      <c r="J5" s="202"/>
      <c r="K5" s="202"/>
      <c r="L5" s="202"/>
      <c r="M5" s="202"/>
      <c r="N5" s="202"/>
      <c r="O5" s="202"/>
      <c r="P5" s="202"/>
      <c r="Q5" s="202"/>
      <c r="R5" s="202"/>
      <c r="S5" s="202"/>
      <c r="T5" s="202"/>
      <c r="U5" s="202"/>
      <c r="V5" s="202"/>
    </row>
    <row r="7" spans="2:22" ht="22" customHeight="1">
      <c r="B7" s="263" t="s">
        <v>327</v>
      </c>
      <c r="C7" s="265"/>
      <c r="D7" s="265"/>
      <c r="E7" s="265"/>
      <c r="F7" s="229"/>
      <c r="H7" s="263" t="s">
        <v>328</v>
      </c>
      <c r="I7" s="265"/>
      <c r="J7" s="265"/>
      <c r="K7" s="265"/>
      <c r="L7" s="229"/>
      <c r="N7" s="263" t="s">
        <v>329</v>
      </c>
      <c r="O7" s="265"/>
      <c r="P7" s="265"/>
      <c r="Q7" s="265"/>
      <c r="R7" s="229"/>
    </row>
    <row r="8" spans="2:22" ht="22" customHeight="1">
      <c r="B8" s="22" t="s">
        <v>330</v>
      </c>
      <c r="C8" s="13" t="s">
        <v>306</v>
      </c>
      <c r="D8" s="13" t="s">
        <v>307</v>
      </c>
      <c r="E8" s="13" t="s">
        <v>308</v>
      </c>
      <c r="F8" s="51" t="s">
        <v>171</v>
      </c>
      <c r="H8" s="22" t="s">
        <v>330</v>
      </c>
      <c r="I8" s="13" t="s">
        <v>306</v>
      </c>
      <c r="J8" s="13" t="s">
        <v>307</v>
      </c>
      <c r="K8" s="13" t="s">
        <v>308</v>
      </c>
      <c r="L8" s="51" t="s">
        <v>171</v>
      </c>
      <c r="N8" s="22" t="s">
        <v>330</v>
      </c>
      <c r="O8" s="13" t="s">
        <v>306</v>
      </c>
      <c r="P8" s="13" t="s">
        <v>307</v>
      </c>
      <c r="Q8" s="13" t="s">
        <v>308</v>
      </c>
      <c r="R8" s="51" t="s">
        <v>171</v>
      </c>
    </row>
    <row r="9" spans="2:22">
      <c r="B9" s="52" t="s">
        <v>331</v>
      </c>
      <c r="C9" s="170">
        <v>2.9</v>
      </c>
      <c r="D9" s="170">
        <v>3.1</v>
      </c>
      <c r="E9" s="170">
        <v>3</v>
      </c>
      <c r="F9" s="171">
        <v>3</v>
      </c>
      <c r="H9" s="52" t="s">
        <v>331</v>
      </c>
      <c r="I9" s="170">
        <v>1.4</v>
      </c>
      <c r="J9" s="170">
        <v>0.8</v>
      </c>
      <c r="K9" s="170">
        <v>0.9</v>
      </c>
      <c r="L9" s="171">
        <v>1</v>
      </c>
      <c r="N9" s="52" t="s">
        <v>331</v>
      </c>
      <c r="O9" s="170">
        <v>0</v>
      </c>
      <c r="P9" s="170">
        <v>0</v>
      </c>
      <c r="Q9" s="170">
        <v>0.1</v>
      </c>
      <c r="R9" s="171">
        <v>0.1</v>
      </c>
    </row>
    <row r="10" spans="2:22">
      <c r="B10" s="53" t="s">
        <v>332</v>
      </c>
      <c r="C10" s="172">
        <v>0</v>
      </c>
      <c r="D10" s="172">
        <v>0</v>
      </c>
      <c r="E10" s="172">
        <v>0</v>
      </c>
      <c r="F10" s="173">
        <v>0</v>
      </c>
      <c r="H10" s="53" t="s">
        <v>332</v>
      </c>
      <c r="I10" s="172">
        <v>0.8</v>
      </c>
      <c r="J10" s="172">
        <v>0.1</v>
      </c>
      <c r="K10" s="172">
        <v>0</v>
      </c>
      <c r="L10" s="173">
        <v>0.3</v>
      </c>
      <c r="N10" s="53" t="s">
        <v>332</v>
      </c>
      <c r="O10" s="172">
        <v>0.1</v>
      </c>
      <c r="P10" s="172">
        <v>0</v>
      </c>
      <c r="Q10" s="172">
        <v>0</v>
      </c>
      <c r="R10" s="173">
        <v>0.1</v>
      </c>
    </row>
    <row r="11" spans="2:22">
      <c r="B11" s="53" t="s">
        <v>333</v>
      </c>
      <c r="C11" s="172">
        <v>0.2</v>
      </c>
      <c r="D11" s="172">
        <v>0.1</v>
      </c>
      <c r="E11" s="172">
        <v>0.1</v>
      </c>
      <c r="F11" s="173">
        <v>0.2</v>
      </c>
      <c r="H11" s="53" t="s">
        <v>333</v>
      </c>
      <c r="I11" s="172">
        <v>1.3</v>
      </c>
      <c r="J11" s="172">
        <v>0.9</v>
      </c>
      <c r="K11" s="172">
        <v>0.7</v>
      </c>
      <c r="L11" s="173">
        <v>0.9</v>
      </c>
      <c r="N11" s="53" t="s">
        <v>333</v>
      </c>
      <c r="O11" s="172">
        <v>0.3</v>
      </c>
      <c r="P11" s="172">
        <v>0.1</v>
      </c>
      <c r="Q11" s="172">
        <v>0</v>
      </c>
      <c r="R11" s="173">
        <v>0.2</v>
      </c>
    </row>
    <row r="12" spans="2:22">
      <c r="B12" s="53" t="s">
        <v>334</v>
      </c>
      <c r="C12" s="172">
        <v>91</v>
      </c>
      <c r="D12" s="172">
        <v>14.4</v>
      </c>
      <c r="E12" s="172">
        <v>0.6</v>
      </c>
      <c r="F12" s="173">
        <v>43.6</v>
      </c>
      <c r="H12" s="53" t="s">
        <v>334</v>
      </c>
      <c r="I12" s="172">
        <v>25.1</v>
      </c>
      <c r="J12" s="172">
        <v>13.3</v>
      </c>
      <c r="K12" s="172">
        <v>1.2</v>
      </c>
      <c r="L12" s="173">
        <v>12.7</v>
      </c>
      <c r="N12" s="53" t="s">
        <v>334</v>
      </c>
      <c r="O12" s="172">
        <v>13.8</v>
      </c>
      <c r="P12" s="172">
        <v>5.7</v>
      </c>
      <c r="Q12" s="172">
        <v>0.1</v>
      </c>
      <c r="R12" s="173">
        <v>7.3</v>
      </c>
    </row>
    <row r="13" spans="2:22">
      <c r="B13" s="53" t="s">
        <v>335</v>
      </c>
      <c r="C13" s="172">
        <v>0.5</v>
      </c>
      <c r="D13" s="172">
        <v>22.3</v>
      </c>
      <c r="E13" s="172">
        <v>18.100000000000001</v>
      </c>
      <c r="F13" s="173">
        <v>12.2</v>
      </c>
      <c r="H13" s="53" t="s">
        <v>335</v>
      </c>
      <c r="I13" s="172">
        <v>21.9</v>
      </c>
      <c r="J13" s="172">
        <v>11.3</v>
      </c>
      <c r="K13" s="172">
        <v>18.399999999999999</v>
      </c>
      <c r="L13" s="173">
        <v>16.7</v>
      </c>
      <c r="N13" s="53" t="s">
        <v>335</v>
      </c>
      <c r="O13" s="172">
        <v>16.399999999999999</v>
      </c>
      <c r="P13" s="172">
        <v>4.9000000000000004</v>
      </c>
      <c r="Q13" s="172">
        <v>4.8</v>
      </c>
      <c r="R13" s="173">
        <v>9.3000000000000007</v>
      </c>
    </row>
    <row r="14" spans="2:22">
      <c r="B14" s="53" t="s">
        <v>336</v>
      </c>
      <c r="C14" s="172">
        <v>0.2</v>
      </c>
      <c r="D14" s="172">
        <v>55.3</v>
      </c>
      <c r="E14" s="172">
        <v>19.7</v>
      </c>
      <c r="F14" s="173">
        <v>24.3</v>
      </c>
      <c r="H14" s="53" t="s">
        <v>336</v>
      </c>
      <c r="I14" s="172">
        <v>42.8</v>
      </c>
      <c r="J14" s="172">
        <v>17.3</v>
      </c>
      <c r="K14" s="172">
        <v>9</v>
      </c>
      <c r="L14" s="173">
        <v>21.9</v>
      </c>
      <c r="N14" s="53" t="s">
        <v>336</v>
      </c>
      <c r="O14" s="172">
        <v>59.3</v>
      </c>
      <c r="P14" s="172">
        <v>12.3</v>
      </c>
      <c r="Q14" s="172">
        <v>3.4</v>
      </c>
      <c r="R14" s="173">
        <v>27.9</v>
      </c>
    </row>
    <row r="15" spans="2:22">
      <c r="B15" s="53" t="s">
        <v>337</v>
      </c>
      <c r="C15" s="172">
        <v>5.2</v>
      </c>
      <c r="D15" s="172">
        <v>4.5999999999999996</v>
      </c>
      <c r="E15" s="172">
        <v>54.1</v>
      </c>
      <c r="F15" s="173">
        <v>15.7</v>
      </c>
      <c r="H15" s="53" t="s">
        <v>337</v>
      </c>
      <c r="I15" s="172">
        <v>5.4</v>
      </c>
      <c r="J15" s="172">
        <v>24.2</v>
      </c>
      <c r="K15" s="172">
        <v>15.5</v>
      </c>
      <c r="L15" s="173">
        <v>15.9</v>
      </c>
      <c r="N15" s="53" t="s">
        <v>337</v>
      </c>
      <c r="O15" s="172">
        <v>9.5</v>
      </c>
      <c r="P15" s="172">
        <v>11.1</v>
      </c>
      <c r="Q15" s="172">
        <v>5.9</v>
      </c>
      <c r="R15" s="173">
        <v>9.1</v>
      </c>
    </row>
    <row r="16" spans="2:22">
      <c r="B16" s="53" t="s">
        <v>338</v>
      </c>
      <c r="C16" s="172">
        <v>0</v>
      </c>
      <c r="D16" s="172">
        <v>0.1</v>
      </c>
      <c r="E16" s="172">
        <v>4.3</v>
      </c>
      <c r="F16" s="173">
        <v>1</v>
      </c>
      <c r="H16" s="53" t="s">
        <v>338</v>
      </c>
      <c r="I16" s="172">
        <v>0.3</v>
      </c>
      <c r="J16" s="172">
        <v>10.9</v>
      </c>
      <c r="K16" s="172">
        <v>18.100000000000001</v>
      </c>
      <c r="L16" s="173">
        <v>10.3</v>
      </c>
      <c r="N16" s="53" t="s">
        <v>338</v>
      </c>
      <c r="O16" s="172">
        <v>0.3</v>
      </c>
      <c r="P16" s="172">
        <v>40.299999999999997</v>
      </c>
      <c r="Q16" s="172">
        <v>15.9</v>
      </c>
      <c r="R16" s="173">
        <v>18.2</v>
      </c>
    </row>
    <row r="17" spans="2:18">
      <c r="B17" s="54" t="s">
        <v>339</v>
      </c>
      <c r="C17" s="174">
        <v>0</v>
      </c>
      <c r="D17" s="174">
        <v>0.1</v>
      </c>
      <c r="E17" s="174">
        <v>0.1</v>
      </c>
      <c r="F17" s="175">
        <v>0</v>
      </c>
      <c r="H17" s="54" t="s">
        <v>339</v>
      </c>
      <c r="I17" s="174">
        <v>1</v>
      </c>
      <c r="J17" s="174">
        <v>21.2</v>
      </c>
      <c r="K17" s="174">
        <v>36.200000000000003</v>
      </c>
      <c r="L17" s="175">
        <v>20.3</v>
      </c>
      <c r="N17" s="54" t="s">
        <v>339</v>
      </c>
      <c r="O17" s="174">
        <v>0.3</v>
      </c>
      <c r="P17" s="174">
        <v>25.6</v>
      </c>
      <c r="Q17" s="174">
        <v>69.8</v>
      </c>
      <c r="R17" s="175">
        <v>27.8</v>
      </c>
    </row>
    <row r="18" spans="2:18" ht="7.5" customHeight="1"/>
    <row r="19" spans="2:18">
      <c r="B19" s="55" t="s">
        <v>171</v>
      </c>
      <c r="C19" s="176">
        <f>ROUND(SUM(C9:C17),1)</f>
        <v>100</v>
      </c>
      <c r="D19" s="176">
        <f>ROUND(SUM(D9:D17),1)</f>
        <v>100</v>
      </c>
      <c r="E19" s="176">
        <f>ROUND(SUM(E9:E17),1)</f>
        <v>100</v>
      </c>
      <c r="F19" s="177">
        <f>ROUND(SUM(F9:F17),1)</f>
        <v>100</v>
      </c>
      <c r="H19" s="55" t="s">
        <v>171</v>
      </c>
      <c r="I19" s="176">
        <f>ROUND(SUM(I9:I17),1)</f>
        <v>100</v>
      </c>
      <c r="J19" s="176">
        <f>ROUND(SUM(J9:J17),1)</f>
        <v>100</v>
      </c>
      <c r="K19" s="176">
        <f>ROUND(SUM(K9:K17),1)</f>
        <v>100</v>
      </c>
      <c r="L19" s="177">
        <f>ROUND(SUM(L9:L17),1)</f>
        <v>100</v>
      </c>
      <c r="N19" s="55" t="s">
        <v>171</v>
      </c>
      <c r="O19" s="176">
        <f>ROUND(SUM(O9:O17),1)</f>
        <v>100</v>
      </c>
      <c r="P19" s="176">
        <f>ROUND(SUM(P9:P17),1)</f>
        <v>100</v>
      </c>
      <c r="Q19" s="176">
        <f>ROUND(SUM(Q9:Q17),1)</f>
        <v>100</v>
      </c>
      <c r="R19" s="177">
        <f>ROUND(SUM(R9:R17),1)</f>
        <v>100</v>
      </c>
    </row>
  </sheetData>
  <mergeCells count="5">
    <mergeCell ref="B7:F7"/>
    <mergeCell ref="H7:L7"/>
    <mergeCell ref="N7:R7"/>
    <mergeCell ref="B5:V5"/>
    <mergeCell ref="B4:V4"/>
  </mergeCells>
  <conditionalFormatting sqref="C9:C17">
    <cfRule type="colorScale" priority="1">
      <colorScale>
        <cfvo type="min"/>
        <cfvo type="max"/>
        <color rgb="FFFCFCFF"/>
        <color rgb="FFAD84C6"/>
      </colorScale>
    </cfRule>
  </conditionalFormatting>
  <conditionalFormatting sqref="D9:D17">
    <cfRule type="colorScale" priority="2">
      <colorScale>
        <cfvo type="min"/>
        <cfvo type="max"/>
        <color rgb="FFFCFCFF"/>
        <color rgb="FFAD84C6"/>
      </colorScale>
    </cfRule>
  </conditionalFormatting>
  <conditionalFormatting sqref="E9:E17">
    <cfRule type="colorScale" priority="3">
      <colorScale>
        <cfvo type="min"/>
        <cfvo type="max"/>
        <color rgb="FFFCFCFF"/>
        <color rgb="FFAD84C6"/>
      </colorScale>
    </cfRule>
  </conditionalFormatting>
  <conditionalFormatting sqref="I9:I17">
    <cfRule type="colorScale" priority="4">
      <colorScale>
        <cfvo type="min"/>
        <cfvo type="max"/>
        <color rgb="FFFCFCFF"/>
        <color rgb="FFAD84C6"/>
      </colorScale>
    </cfRule>
  </conditionalFormatting>
  <conditionalFormatting sqref="J9:J17">
    <cfRule type="colorScale" priority="5">
      <colorScale>
        <cfvo type="min"/>
        <cfvo type="max"/>
        <color rgb="FFFCFCFF"/>
        <color rgb="FFAD84C6"/>
      </colorScale>
    </cfRule>
  </conditionalFormatting>
  <conditionalFormatting sqref="K9:K17">
    <cfRule type="colorScale" priority="6">
      <colorScale>
        <cfvo type="min"/>
        <cfvo type="max"/>
        <color rgb="FFFCFCFF"/>
        <color rgb="FFAD84C6"/>
      </colorScale>
    </cfRule>
  </conditionalFormatting>
  <conditionalFormatting sqref="O9:O17">
    <cfRule type="colorScale" priority="7">
      <colorScale>
        <cfvo type="min"/>
        <cfvo type="max"/>
        <color rgb="FFFCFCFF"/>
        <color rgb="FFAD84C6"/>
      </colorScale>
    </cfRule>
  </conditionalFormatting>
  <conditionalFormatting sqref="P9:P17">
    <cfRule type="colorScale" priority="8">
      <colorScale>
        <cfvo type="min"/>
        <cfvo type="max"/>
        <color rgb="FFFCFCFF"/>
        <color rgb="FFAD84C6"/>
      </colorScale>
    </cfRule>
  </conditionalFormatting>
  <conditionalFormatting sqref="Q9:Q17">
    <cfRule type="colorScale" priority="9">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340</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78">
        <v>106.14</v>
      </c>
      <c r="D11" s="124">
        <v>0.73</v>
      </c>
      <c r="E11" s="178">
        <v>224.86</v>
      </c>
      <c r="F11" s="124">
        <v>0.51</v>
      </c>
      <c r="G11" s="178">
        <v>337.76</v>
      </c>
      <c r="H11" s="124">
        <v>0.48</v>
      </c>
    </row>
    <row r="12" spans="1:9">
      <c r="B12" s="111" t="s">
        <v>89</v>
      </c>
      <c r="C12" s="179">
        <v>133.36000000000001</v>
      </c>
      <c r="D12" s="125">
        <v>0.3</v>
      </c>
      <c r="E12" s="179">
        <v>236.77</v>
      </c>
      <c r="F12" s="125">
        <v>0.44</v>
      </c>
      <c r="G12" s="179">
        <v>367.07</v>
      </c>
      <c r="H12" s="125">
        <v>0.28999999999999998</v>
      </c>
    </row>
    <row r="13" spans="1:9">
      <c r="B13" s="111" t="s">
        <v>90</v>
      </c>
      <c r="C13" s="179">
        <v>119.5</v>
      </c>
      <c r="D13" s="125">
        <v>0.28000000000000003</v>
      </c>
      <c r="E13" s="179">
        <v>205.13</v>
      </c>
      <c r="F13" s="125">
        <v>0.34</v>
      </c>
      <c r="G13" s="179">
        <v>287.43</v>
      </c>
      <c r="H13" s="125">
        <v>0.38</v>
      </c>
    </row>
    <row r="14" spans="1:9">
      <c r="B14" s="111" t="s">
        <v>91</v>
      </c>
      <c r="C14" s="179">
        <v>162.94999999999999</v>
      </c>
      <c r="D14" s="125">
        <v>0.14000000000000001</v>
      </c>
      <c r="E14" s="179">
        <v>278.79000000000002</v>
      </c>
      <c r="F14" s="125">
        <v>0.18</v>
      </c>
      <c r="G14" s="179">
        <v>389.22</v>
      </c>
      <c r="H14" s="125">
        <v>0.22</v>
      </c>
    </row>
    <row r="15" spans="1:9">
      <c r="B15" s="111" t="s">
        <v>92</v>
      </c>
      <c r="C15" s="179">
        <v>164.9</v>
      </c>
      <c r="D15" s="125">
        <v>0.12</v>
      </c>
      <c r="E15" s="179">
        <v>284.33</v>
      </c>
      <c r="F15" s="125">
        <v>0.17</v>
      </c>
      <c r="G15" s="179">
        <v>429.4</v>
      </c>
      <c r="H15" s="125">
        <v>0.22</v>
      </c>
    </row>
    <row r="16" spans="1:9">
      <c r="B16" s="111" t="s">
        <v>93</v>
      </c>
      <c r="C16" s="179">
        <v>130.19</v>
      </c>
      <c r="D16" s="125">
        <v>0.35</v>
      </c>
      <c r="E16" s="179">
        <v>214.92</v>
      </c>
      <c r="F16" s="125">
        <v>0.34</v>
      </c>
      <c r="G16" s="179">
        <v>294.57</v>
      </c>
      <c r="H16" s="125">
        <v>0.36</v>
      </c>
    </row>
    <row r="17" spans="2:8">
      <c r="B17" s="111" t="s">
        <v>94</v>
      </c>
      <c r="C17" s="179">
        <v>128.44999999999999</v>
      </c>
      <c r="D17" s="125">
        <v>0.3</v>
      </c>
      <c r="E17" s="179">
        <v>216.3</v>
      </c>
      <c r="F17" s="125">
        <v>0.37</v>
      </c>
      <c r="G17" s="179">
        <v>300.85000000000002</v>
      </c>
      <c r="H17" s="125">
        <v>0.4</v>
      </c>
    </row>
    <row r="18" spans="2:8">
      <c r="B18" s="111" t="s">
        <v>95</v>
      </c>
      <c r="C18" s="179">
        <v>156.82</v>
      </c>
      <c r="D18" s="125">
        <v>0.18</v>
      </c>
      <c r="E18" s="179">
        <v>266.97000000000003</v>
      </c>
      <c r="F18" s="125">
        <v>0.21</v>
      </c>
      <c r="G18" s="179">
        <v>364.24</v>
      </c>
      <c r="H18" s="125">
        <v>0.25</v>
      </c>
    </row>
    <row r="19" spans="2:8">
      <c r="B19" s="111" t="s">
        <v>96</v>
      </c>
      <c r="C19" s="179">
        <v>176.9</v>
      </c>
      <c r="D19" s="125">
        <v>0.06</v>
      </c>
      <c r="E19" s="179">
        <v>295.08999999999997</v>
      </c>
      <c r="F19" s="125">
        <v>0.17</v>
      </c>
      <c r="G19" s="179">
        <v>406.4</v>
      </c>
      <c r="H19" s="125">
        <v>0.23</v>
      </c>
    </row>
    <row r="20" spans="2:8">
      <c r="B20" s="111" t="s">
        <v>97</v>
      </c>
      <c r="C20" s="179">
        <v>180.95</v>
      </c>
      <c r="D20" s="125">
        <v>0.11</v>
      </c>
      <c r="E20" s="179">
        <v>313.13</v>
      </c>
      <c r="F20" s="125">
        <v>0.1</v>
      </c>
      <c r="G20" s="179">
        <v>446.02</v>
      </c>
      <c r="H20" s="125">
        <v>0.12</v>
      </c>
    </row>
    <row r="21" spans="2:8">
      <c r="B21" s="111" t="s">
        <v>98</v>
      </c>
      <c r="C21" s="179">
        <v>134.63</v>
      </c>
      <c r="D21" s="125">
        <v>0.25</v>
      </c>
      <c r="E21" s="179">
        <v>233.27</v>
      </c>
      <c r="F21" s="125">
        <v>0.31</v>
      </c>
      <c r="G21" s="179">
        <v>323.88</v>
      </c>
      <c r="H21" s="125">
        <v>0.33</v>
      </c>
    </row>
    <row r="22" spans="2:8">
      <c r="B22" s="111" t="s">
        <v>99</v>
      </c>
      <c r="C22" s="179">
        <v>381.51</v>
      </c>
      <c r="D22" s="125">
        <v>0.23</v>
      </c>
      <c r="E22" s="179">
        <v>388.92</v>
      </c>
      <c r="F22" s="125">
        <v>0.16</v>
      </c>
      <c r="G22" s="179">
        <v>396.78</v>
      </c>
      <c r="H22" s="125">
        <v>0.18</v>
      </c>
    </row>
    <row r="23" spans="2:8">
      <c r="B23" s="111" t="s">
        <v>100</v>
      </c>
      <c r="C23" s="179">
        <v>182.03</v>
      </c>
      <c r="D23" s="125">
        <v>0.11</v>
      </c>
      <c r="E23" s="179">
        <v>275.02999999999997</v>
      </c>
      <c r="F23" s="125">
        <v>0.16</v>
      </c>
      <c r="G23" s="179">
        <v>387.25</v>
      </c>
      <c r="H23" s="125">
        <v>0.19</v>
      </c>
    </row>
    <row r="24" spans="2:8">
      <c r="B24" s="111" t="s">
        <v>101</v>
      </c>
      <c r="C24" s="179">
        <v>129.97</v>
      </c>
      <c r="D24" s="125">
        <v>0.26</v>
      </c>
      <c r="E24" s="179">
        <v>237.99</v>
      </c>
      <c r="F24" s="125">
        <v>0.3</v>
      </c>
      <c r="G24" s="179">
        <v>328.56</v>
      </c>
      <c r="H24" s="125">
        <v>0.33</v>
      </c>
    </row>
    <row r="25" spans="2:8">
      <c r="B25" s="111" t="s">
        <v>102</v>
      </c>
      <c r="C25" s="179">
        <v>107.21</v>
      </c>
      <c r="D25" s="125">
        <v>0.39</v>
      </c>
      <c r="E25" s="179">
        <v>233.34</v>
      </c>
      <c r="F25" s="125">
        <v>0.47</v>
      </c>
      <c r="G25" s="179">
        <v>297.38</v>
      </c>
      <c r="H25" s="125">
        <v>0.43</v>
      </c>
    </row>
    <row r="26" spans="2:8">
      <c r="B26" s="111" t="s">
        <v>103</v>
      </c>
      <c r="C26" s="179">
        <v>166.45</v>
      </c>
      <c r="D26" s="125">
        <v>0.17</v>
      </c>
      <c r="E26" s="179">
        <v>285.69</v>
      </c>
      <c r="F26" s="125">
        <v>0.26</v>
      </c>
      <c r="G26" s="179">
        <v>384.91</v>
      </c>
      <c r="H26" s="125">
        <v>0.3</v>
      </c>
    </row>
    <row r="27" spans="2:8">
      <c r="B27" s="111" t="s">
        <v>104</v>
      </c>
      <c r="C27" s="179">
        <v>183.58</v>
      </c>
      <c r="D27" s="125">
        <v>0.31</v>
      </c>
      <c r="E27" s="179">
        <v>212.04</v>
      </c>
      <c r="F27" s="125">
        <v>0.38</v>
      </c>
      <c r="G27" s="179">
        <v>292.99</v>
      </c>
      <c r="H27" s="125">
        <v>0.41</v>
      </c>
    </row>
    <row r="28" spans="2:8">
      <c r="B28" s="111" t="s">
        <v>105</v>
      </c>
      <c r="C28" s="179">
        <v>170.14</v>
      </c>
      <c r="D28" s="125">
        <v>0.11</v>
      </c>
      <c r="E28" s="179">
        <v>283.3</v>
      </c>
      <c r="F28" s="125">
        <v>0.26</v>
      </c>
      <c r="G28" s="179">
        <v>351.81</v>
      </c>
      <c r="H28" s="125">
        <v>0.31</v>
      </c>
    </row>
    <row r="29" spans="2:8">
      <c r="B29" s="115" t="s">
        <v>106</v>
      </c>
      <c r="C29" s="180">
        <v>177.03</v>
      </c>
      <c r="D29" s="126">
        <v>0.05</v>
      </c>
      <c r="E29" s="180">
        <v>281.75</v>
      </c>
      <c r="F29" s="126">
        <v>0.25</v>
      </c>
      <c r="G29" s="180">
        <v>398.62</v>
      </c>
      <c r="H29" s="126">
        <v>0.26</v>
      </c>
    </row>
    <row r="30" spans="2:8" ht="8" customHeight="1"/>
    <row r="31" spans="2:8">
      <c r="B31" s="119" t="s">
        <v>49</v>
      </c>
      <c r="C31" s="103">
        <v>172.9</v>
      </c>
      <c r="D31" s="137">
        <v>0.41</v>
      </c>
      <c r="E31" s="103">
        <v>275.02999999999997</v>
      </c>
      <c r="F31" s="137">
        <v>0.3</v>
      </c>
      <c r="G31" s="103">
        <v>381.5</v>
      </c>
      <c r="H31" s="137">
        <v>0.3</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343</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81" t="s">
        <v>82</v>
      </c>
      <c r="D11" s="182" t="s">
        <v>82</v>
      </c>
      <c r="E11" s="178">
        <v>216.2</v>
      </c>
      <c r="F11" s="124">
        <v>0.65</v>
      </c>
      <c r="G11" s="178">
        <v>666.21</v>
      </c>
      <c r="H11" s="124">
        <v>0.25</v>
      </c>
    </row>
    <row r="12" spans="1:9">
      <c r="B12" s="111" t="s">
        <v>89</v>
      </c>
      <c r="C12" s="183" t="s">
        <v>82</v>
      </c>
      <c r="D12" s="184" t="s">
        <v>82</v>
      </c>
      <c r="E12" s="183" t="s">
        <v>82</v>
      </c>
      <c r="F12" s="184" t="s">
        <v>82</v>
      </c>
      <c r="G12" s="183" t="s">
        <v>82</v>
      </c>
      <c r="H12" s="184" t="s">
        <v>82</v>
      </c>
    </row>
    <row r="13" spans="1:9">
      <c r="B13" s="111" t="s">
        <v>90</v>
      </c>
      <c r="C13" s="179">
        <v>355.27</v>
      </c>
      <c r="D13" s="125">
        <v>0.13</v>
      </c>
      <c r="E13" s="179">
        <v>454.15</v>
      </c>
      <c r="F13" s="125">
        <v>0.35</v>
      </c>
      <c r="G13" s="179">
        <v>800.97</v>
      </c>
      <c r="H13" s="125">
        <v>0.28999999999999998</v>
      </c>
    </row>
    <row r="14" spans="1:9">
      <c r="B14" s="111" t="s">
        <v>91</v>
      </c>
      <c r="C14" s="183" t="s">
        <v>82</v>
      </c>
      <c r="D14" s="184" t="s">
        <v>82</v>
      </c>
      <c r="E14" s="183" t="s">
        <v>82</v>
      </c>
      <c r="F14" s="184" t="s">
        <v>82</v>
      </c>
      <c r="G14" s="183" t="s">
        <v>82</v>
      </c>
      <c r="H14" s="184" t="s">
        <v>82</v>
      </c>
    </row>
    <row r="15" spans="1:9">
      <c r="B15" s="111" t="s">
        <v>92</v>
      </c>
      <c r="C15" s="179">
        <v>303.63</v>
      </c>
      <c r="D15" s="125">
        <v>0.28000000000000003</v>
      </c>
      <c r="E15" s="179">
        <v>429</v>
      </c>
      <c r="F15" s="125">
        <v>0.24</v>
      </c>
      <c r="G15" s="179">
        <v>658.36</v>
      </c>
      <c r="H15" s="125">
        <v>0.24</v>
      </c>
    </row>
    <row r="16" spans="1:9">
      <c r="B16" s="111" t="s">
        <v>93</v>
      </c>
      <c r="C16" s="183" t="s">
        <v>82</v>
      </c>
      <c r="D16" s="184" t="s">
        <v>82</v>
      </c>
      <c r="E16" s="183" t="s">
        <v>82</v>
      </c>
      <c r="F16" s="184" t="s">
        <v>82</v>
      </c>
      <c r="G16" s="183" t="s">
        <v>82</v>
      </c>
      <c r="H16" s="184" t="s">
        <v>82</v>
      </c>
    </row>
    <row r="17" spans="2:8">
      <c r="B17" s="111" t="s">
        <v>94</v>
      </c>
      <c r="C17" s="179">
        <v>301.08</v>
      </c>
      <c r="D17" s="125">
        <v>0.43</v>
      </c>
      <c r="E17" s="179">
        <v>555.03</v>
      </c>
      <c r="F17" s="125">
        <v>0.48</v>
      </c>
      <c r="G17" s="179">
        <v>745.8</v>
      </c>
      <c r="H17" s="125">
        <v>0.4</v>
      </c>
    </row>
    <row r="18" spans="2:8">
      <c r="B18" s="111" t="s">
        <v>95</v>
      </c>
      <c r="C18" s="179">
        <v>157.63</v>
      </c>
      <c r="D18" s="125">
        <v>0</v>
      </c>
      <c r="E18" s="179">
        <v>694.03</v>
      </c>
      <c r="F18" s="125">
        <v>0.23</v>
      </c>
      <c r="G18" s="179">
        <v>843.53</v>
      </c>
      <c r="H18" s="125">
        <v>0.43</v>
      </c>
    </row>
    <row r="19" spans="2:8">
      <c r="B19" s="111" t="s">
        <v>96</v>
      </c>
      <c r="C19" s="179">
        <v>232.7</v>
      </c>
      <c r="D19" s="125">
        <v>0.38</v>
      </c>
      <c r="E19" s="179">
        <v>563.49</v>
      </c>
      <c r="F19" s="125">
        <v>0.47</v>
      </c>
      <c r="G19" s="179">
        <v>823.75</v>
      </c>
      <c r="H19" s="125">
        <v>0.47</v>
      </c>
    </row>
    <row r="20" spans="2:8">
      <c r="B20" s="111" t="s">
        <v>97</v>
      </c>
      <c r="C20" s="179">
        <v>300.79000000000002</v>
      </c>
      <c r="D20" s="125">
        <v>0.04</v>
      </c>
      <c r="E20" s="179">
        <v>1388.67</v>
      </c>
      <c r="F20" s="125">
        <v>0.2</v>
      </c>
      <c r="G20" s="179">
        <v>1451.76</v>
      </c>
      <c r="H20" s="125">
        <v>0.19</v>
      </c>
    </row>
    <row r="21" spans="2:8">
      <c r="B21" s="111" t="s">
        <v>98</v>
      </c>
      <c r="C21" s="183" t="s">
        <v>82</v>
      </c>
      <c r="D21" s="184" t="s">
        <v>82</v>
      </c>
      <c r="E21" s="183" t="s">
        <v>82</v>
      </c>
      <c r="F21" s="184" t="s">
        <v>82</v>
      </c>
      <c r="G21" s="183" t="s">
        <v>82</v>
      </c>
      <c r="H21" s="184" t="s">
        <v>82</v>
      </c>
    </row>
    <row r="22" spans="2:8">
      <c r="B22" s="111" t="s">
        <v>99</v>
      </c>
      <c r="C22" s="179">
        <v>1950</v>
      </c>
      <c r="D22" s="125">
        <v>0</v>
      </c>
      <c r="E22" s="179">
        <v>1827.08</v>
      </c>
      <c r="F22" s="125">
        <v>0.09</v>
      </c>
      <c r="G22" s="179">
        <v>1831.73</v>
      </c>
      <c r="H22" s="125">
        <v>0.15</v>
      </c>
    </row>
    <row r="23" spans="2:8">
      <c r="B23" s="111" t="s">
        <v>100</v>
      </c>
      <c r="C23" s="179">
        <v>314.17</v>
      </c>
      <c r="D23" s="125">
        <v>0</v>
      </c>
      <c r="E23" s="179">
        <v>525.5</v>
      </c>
      <c r="F23" s="125">
        <v>0.32</v>
      </c>
      <c r="G23" s="179">
        <v>544.84</v>
      </c>
      <c r="H23" s="125">
        <v>0.3</v>
      </c>
    </row>
    <row r="24" spans="2:8">
      <c r="B24" s="111" t="s">
        <v>101</v>
      </c>
      <c r="C24" s="179">
        <v>125.4</v>
      </c>
      <c r="D24" s="125">
        <v>0</v>
      </c>
      <c r="E24" s="179">
        <v>570.84</v>
      </c>
      <c r="F24" s="125">
        <v>0</v>
      </c>
      <c r="G24" s="179">
        <v>338.44</v>
      </c>
      <c r="H24" s="125">
        <v>1.28</v>
      </c>
    </row>
    <row r="25" spans="2:8">
      <c r="B25" s="111" t="s">
        <v>102</v>
      </c>
      <c r="C25" s="179">
        <v>605.95000000000005</v>
      </c>
      <c r="D25" s="125">
        <v>0.15</v>
      </c>
      <c r="E25" s="179">
        <v>1020.67</v>
      </c>
      <c r="F25" s="125">
        <v>0.53</v>
      </c>
      <c r="G25" s="179">
        <v>1070.0899999999999</v>
      </c>
      <c r="H25" s="125">
        <v>0.44</v>
      </c>
    </row>
    <row r="26" spans="2:8">
      <c r="B26" s="111" t="s">
        <v>103</v>
      </c>
      <c r="C26" s="179">
        <v>291.42</v>
      </c>
      <c r="D26" s="125">
        <v>0.19</v>
      </c>
      <c r="E26" s="179">
        <v>519.05999999999995</v>
      </c>
      <c r="F26" s="125">
        <v>0.31</v>
      </c>
      <c r="G26" s="179">
        <v>830.81</v>
      </c>
      <c r="H26" s="125">
        <v>0.3</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296.39999999999998</v>
      </c>
      <c r="D31" s="137">
        <v>0.31</v>
      </c>
      <c r="E31" s="103">
        <v>573.73</v>
      </c>
      <c r="F31" s="137">
        <v>0.51</v>
      </c>
      <c r="G31" s="103">
        <v>833.91</v>
      </c>
      <c r="H31" s="137">
        <v>0.39</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109</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220375</v>
      </c>
      <c r="E9" s="108">
        <v>228555</v>
      </c>
      <c r="F9" s="108">
        <v>257227</v>
      </c>
      <c r="G9" s="108">
        <v>270632</v>
      </c>
      <c r="H9" s="108">
        <v>286600</v>
      </c>
      <c r="I9" s="108">
        <v>296663</v>
      </c>
      <c r="J9" s="108">
        <v>338932</v>
      </c>
      <c r="K9" s="108">
        <v>359838</v>
      </c>
      <c r="L9" s="194"/>
      <c r="M9" s="7"/>
      <c r="N9" s="195">
        <f t="shared" ref="N9:N28" si="0">E9/D9-1</f>
        <v>3.7118547929665402E-2</v>
      </c>
      <c r="O9" s="196">
        <f t="shared" ref="O9:O28" si="1">E9-D9</f>
        <v>8180</v>
      </c>
      <c r="P9" s="195">
        <f t="shared" ref="P9:P28" si="2">F9/E9-1</f>
        <v>0.12544901664807151</v>
      </c>
      <c r="Q9" s="196">
        <f t="shared" ref="Q9:Q28" si="3">F9-E9</f>
        <v>28672</v>
      </c>
      <c r="R9" s="195">
        <f t="shared" ref="R9:R28" si="4">G9/F9-1</f>
        <v>5.2113502859342242E-2</v>
      </c>
      <c r="S9" s="196">
        <f t="shared" ref="S9:S28" si="5">G9-F9</f>
        <v>13405</v>
      </c>
      <c r="T9" s="195">
        <f t="shared" ref="T9:T28" si="6">H9/G9-1</f>
        <v>5.9002630878831841E-2</v>
      </c>
      <c r="U9" s="196">
        <f t="shared" ref="U9:U28" si="7">H9-G9</f>
        <v>15968</v>
      </c>
      <c r="V9" s="195">
        <f t="shared" ref="V9:V28" si="8">I9/H9-1</f>
        <v>3.5111653872993642E-2</v>
      </c>
      <c r="W9" s="196">
        <f t="shared" ref="W9:W28" si="9">I9-H9</f>
        <v>10063</v>
      </c>
      <c r="X9" s="195">
        <f t="shared" ref="X9:X28" si="10">J9/I9-1</f>
        <v>0.14248153628865068</v>
      </c>
      <c r="Y9" s="196">
        <f t="shared" ref="Y9:Y28" si="11">J9-I9</f>
        <v>42269</v>
      </c>
      <c r="Z9" s="195">
        <v>0.17721456870012989</v>
      </c>
      <c r="AA9" s="196">
        <v>54169</v>
      </c>
    </row>
    <row r="10" spans="2:27">
      <c r="B10" s="169" t="s">
        <v>89</v>
      </c>
      <c r="D10" s="42">
        <v>32952</v>
      </c>
      <c r="E10" s="112">
        <v>31533</v>
      </c>
      <c r="F10" s="112">
        <v>35145</v>
      </c>
      <c r="G10" s="112">
        <v>37547</v>
      </c>
      <c r="H10" s="112">
        <v>40334</v>
      </c>
      <c r="I10" s="112">
        <v>45264</v>
      </c>
      <c r="J10" s="112">
        <v>49312</v>
      </c>
      <c r="K10" s="112">
        <v>51969</v>
      </c>
      <c r="L10" s="197"/>
      <c r="M10" s="8"/>
      <c r="N10" s="198">
        <f t="shared" si="0"/>
        <v>-4.3062636562272383E-2</v>
      </c>
      <c r="O10" s="199">
        <f t="shared" si="1"/>
        <v>-1419</v>
      </c>
      <c r="P10" s="198">
        <f t="shared" si="2"/>
        <v>0.11454666539815439</v>
      </c>
      <c r="Q10" s="199">
        <f t="shared" si="3"/>
        <v>3612</v>
      </c>
      <c r="R10" s="198">
        <f t="shared" si="4"/>
        <v>6.8345426091904971E-2</v>
      </c>
      <c r="S10" s="199">
        <f t="shared" si="5"/>
        <v>2402</v>
      </c>
      <c r="T10" s="198">
        <f t="shared" si="6"/>
        <v>7.4226968865688248E-2</v>
      </c>
      <c r="U10" s="199">
        <f t="shared" si="7"/>
        <v>2787</v>
      </c>
      <c r="V10" s="198">
        <f t="shared" si="8"/>
        <v>0.12222938463827049</v>
      </c>
      <c r="W10" s="199">
        <f t="shared" si="9"/>
        <v>4930</v>
      </c>
      <c r="X10" s="198">
        <f t="shared" si="10"/>
        <v>8.9430894308943021E-2</v>
      </c>
      <c r="Y10" s="199">
        <f t="shared" si="11"/>
        <v>4048</v>
      </c>
      <c r="Z10" s="198">
        <v>9.1625181170836179E-2</v>
      </c>
      <c r="AA10" s="199">
        <v>4362</v>
      </c>
    </row>
    <row r="11" spans="2:27">
      <c r="B11" s="169" t="s">
        <v>90</v>
      </c>
      <c r="D11" s="42">
        <v>21083</v>
      </c>
      <c r="E11" s="112">
        <v>24199</v>
      </c>
      <c r="F11" s="112">
        <v>27700</v>
      </c>
      <c r="G11" s="112">
        <v>28977</v>
      </c>
      <c r="H11" s="112">
        <v>31214</v>
      </c>
      <c r="I11" s="112">
        <v>33127</v>
      </c>
      <c r="J11" s="112">
        <v>33772</v>
      </c>
      <c r="K11" s="112">
        <v>36915</v>
      </c>
      <c r="L11" s="197"/>
      <c r="M11" s="8"/>
      <c r="N11" s="198">
        <f t="shared" si="0"/>
        <v>0.14779680311151155</v>
      </c>
      <c r="O11" s="199">
        <f t="shared" si="1"/>
        <v>3116</v>
      </c>
      <c r="P11" s="198">
        <f t="shared" si="2"/>
        <v>0.14467539980990951</v>
      </c>
      <c r="Q11" s="199">
        <f t="shared" si="3"/>
        <v>3501</v>
      </c>
      <c r="R11" s="198">
        <f t="shared" si="4"/>
        <v>4.6101083032491053E-2</v>
      </c>
      <c r="S11" s="199">
        <f t="shared" si="5"/>
        <v>1277</v>
      </c>
      <c r="T11" s="198">
        <f t="shared" si="6"/>
        <v>7.7199157952859254E-2</v>
      </c>
      <c r="U11" s="199">
        <f t="shared" si="7"/>
        <v>2237</v>
      </c>
      <c r="V11" s="198">
        <f t="shared" si="8"/>
        <v>6.1286602165694815E-2</v>
      </c>
      <c r="W11" s="199">
        <f t="shared" si="9"/>
        <v>1913</v>
      </c>
      <c r="X11" s="198">
        <f t="shared" si="10"/>
        <v>1.9470522534488444E-2</v>
      </c>
      <c r="Y11" s="199">
        <f t="shared" si="11"/>
        <v>645</v>
      </c>
      <c r="Z11" s="198">
        <v>6.5983251516026575E-2</v>
      </c>
      <c r="AA11" s="199">
        <v>2285</v>
      </c>
    </row>
    <row r="12" spans="2:27">
      <c r="B12" s="169" t="s">
        <v>91</v>
      </c>
      <c r="D12" s="42">
        <v>20674</v>
      </c>
      <c r="E12" s="112">
        <v>23074</v>
      </c>
      <c r="F12" s="112">
        <v>24476</v>
      </c>
      <c r="G12" s="112">
        <v>26198</v>
      </c>
      <c r="H12" s="112">
        <v>29233</v>
      </c>
      <c r="I12" s="112">
        <v>31849</v>
      </c>
      <c r="J12" s="112">
        <v>34208</v>
      </c>
      <c r="K12" s="112">
        <v>35529</v>
      </c>
      <c r="L12" s="197"/>
      <c r="M12" s="8"/>
      <c r="N12" s="198">
        <f t="shared" si="0"/>
        <v>0.11608783979878101</v>
      </c>
      <c r="O12" s="199">
        <f t="shared" si="1"/>
        <v>2400</v>
      </c>
      <c r="P12" s="198">
        <f t="shared" si="2"/>
        <v>6.0761029730432625E-2</v>
      </c>
      <c r="Q12" s="199">
        <f t="shared" si="3"/>
        <v>1402</v>
      </c>
      <c r="R12" s="198">
        <f t="shared" si="4"/>
        <v>7.0354633109985354E-2</v>
      </c>
      <c r="S12" s="199">
        <f t="shared" si="5"/>
        <v>1722</v>
      </c>
      <c r="T12" s="198">
        <f t="shared" si="6"/>
        <v>0.1158485380563401</v>
      </c>
      <c r="U12" s="199">
        <f t="shared" si="7"/>
        <v>3035</v>
      </c>
      <c r="V12" s="198">
        <f t="shared" si="8"/>
        <v>8.9487907501795805E-2</v>
      </c>
      <c r="W12" s="199">
        <f t="shared" si="9"/>
        <v>2616</v>
      </c>
      <c r="X12" s="198">
        <f t="shared" si="10"/>
        <v>7.4068259599987529E-2</v>
      </c>
      <c r="Y12" s="199">
        <f t="shared" si="11"/>
        <v>2359</v>
      </c>
      <c r="Z12" s="198">
        <v>6.3710667345288963E-2</v>
      </c>
      <c r="AA12" s="199">
        <v>2128</v>
      </c>
    </row>
    <row r="13" spans="2:27">
      <c r="B13" s="169" t="s">
        <v>92</v>
      </c>
      <c r="D13" s="42">
        <v>23390</v>
      </c>
      <c r="E13" s="112">
        <v>25070</v>
      </c>
      <c r="F13" s="112">
        <v>26787</v>
      </c>
      <c r="G13" s="112">
        <v>34697</v>
      </c>
      <c r="H13" s="112">
        <v>40697</v>
      </c>
      <c r="I13" s="112">
        <v>45025</v>
      </c>
      <c r="J13" s="112">
        <v>65832</v>
      </c>
      <c r="K13" s="112">
        <v>78408</v>
      </c>
      <c r="L13" s="197"/>
      <c r="M13" s="8"/>
      <c r="N13" s="198">
        <f t="shared" si="0"/>
        <v>7.1825566481402259E-2</v>
      </c>
      <c r="O13" s="199">
        <f t="shared" si="1"/>
        <v>1680</v>
      </c>
      <c r="P13" s="198">
        <f t="shared" si="2"/>
        <v>6.8488232947746308E-2</v>
      </c>
      <c r="Q13" s="199">
        <f t="shared" si="3"/>
        <v>1717</v>
      </c>
      <c r="R13" s="198">
        <f t="shared" si="4"/>
        <v>0.29529249262702062</v>
      </c>
      <c r="S13" s="199">
        <f t="shared" si="5"/>
        <v>7910</v>
      </c>
      <c r="T13" s="198">
        <f t="shared" si="6"/>
        <v>0.17292561316540334</v>
      </c>
      <c r="U13" s="199">
        <f t="shared" si="7"/>
        <v>6000</v>
      </c>
      <c r="V13" s="198">
        <f t="shared" si="8"/>
        <v>0.10634690517728584</v>
      </c>
      <c r="W13" s="199">
        <f t="shared" si="9"/>
        <v>4328</v>
      </c>
      <c r="X13" s="198">
        <f t="shared" si="10"/>
        <v>0.4621210438645198</v>
      </c>
      <c r="Y13" s="199">
        <f t="shared" si="11"/>
        <v>20807</v>
      </c>
      <c r="Z13" s="198">
        <v>0.44514892362135061</v>
      </c>
      <c r="AA13" s="199">
        <v>24152</v>
      </c>
    </row>
    <row r="14" spans="2:27">
      <c r="B14" s="169" t="s">
        <v>93</v>
      </c>
      <c r="D14" s="42">
        <v>17179</v>
      </c>
      <c r="E14" s="112">
        <v>17123</v>
      </c>
      <c r="F14" s="112">
        <v>17369</v>
      </c>
      <c r="G14" s="112">
        <v>17553</v>
      </c>
      <c r="H14" s="112">
        <v>17166</v>
      </c>
      <c r="I14" s="112">
        <v>18175</v>
      </c>
      <c r="J14" s="112">
        <v>18132</v>
      </c>
      <c r="K14" s="112">
        <v>19672</v>
      </c>
      <c r="L14" s="197"/>
      <c r="M14" s="8"/>
      <c r="N14" s="198">
        <f t="shared" si="0"/>
        <v>-3.2597939344548577E-3</v>
      </c>
      <c r="O14" s="199">
        <f t="shared" si="1"/>
        <v>-56</v>
      </c>
      <c r="P14" s="198">
        <f t="shared" si="2"/>
        <v>1.4366641359574883E-2</v>
      </c>
      <c r="Q14" s="199">
        <f t="shared" si="3"/>
        <v>246</v>
      </c>
      <c r="R14" s="198">
        <f t="shared" si="4"/>
        <v>1.0593586274396882E-2</v>
      </c>
      <c r="S14" s="199">
        <f t="shared" si="5"/>
        <v>184</v>
      </c>
      <c r="T14" s="198">
        <f t="shared" si="6"/>
        <v>-2.204751324559906E-2</v>
      </c>
      <c r="U14" s="199">
        <f t="shared" si="7"/>
        <v>-387</v>
      </c>
      <c r="V14" s="198">
        <f t="shared" si="8"/>
        <v>5.8778981708027533E-2</v>
      </c>
      <c r="W14" s="199">
        <f t="shared" si="9"/>
        <v>1009</v>
      </c>
      <c r="X14" s="198">
        <f t="shared" si="10"/>
        <v>-2.3658872077029214E-3</v>
      </c>
      <c r="Y14" s="199">
        <f t="shared" si="11"/>
        <v>-43</v>
      </c>
      <c r="Z14" s="198">
        <v>8.5471500303481829E-2</v>
      </c>
      <c r="AA14" s="199">
        <v>1549</v>
      </c>
    </row>
    <row r="15" spans="2:27">
      <c r="B15" s="169" t="s">
        <v>94</v>
      </c>
      <c r="D15" s="42">
        <v>104776</v>
      </c>
      <c r="E15" s="112">
        <v>105589</v>
      </c>
      <c r="F15" s="112">
        <v>108712</v>
      </c>
      <c r="G15" s="112">
        <v>114173</v>
      </c>
      <c r="H15" s="112">
        <v>122589</v>
      </c>
      <c r="I15" s="112">
        <v>126194</v>
      </c>
      <c r="J15" s="112">
        <v>129176</v>
      </c>
      <c r="K15" s="112">
        <v>129156</v>
      </c>
      <c r="L15" s="197"/>
      <c r="M15" s="8"/>
      <c r="N15" s="198">
        <f t="shared" si="0"/>
        <v>7.7594105520348844E-3</v>
      </c>
      <c r="O15" s="199">
        <f t="shared" si="1"/>
        <v>813</v>
      </c>
      <c r="P15" s="198">
        <f t="shared" si="2"/>
        <v>2.9576944568089569E-2</v>
      </c>
      <c r="Q15" s="199">
        <f t="shared" si="3"/>
        <v>3123</v>
      </c>
      <c r="R15" s="198">
        <f t="shared" si="4"/>
        <v>5.0233644859813076E-2</v>
      </c>
      <c r="S15" s="199">
        <f t="shared" si="5"/>
        <v>5461</v>
      </c>
      <c r="T15" s="198">
        <f t="shared" si="6"/>
        <v>7.3712699149536265E-2</v>
      </c>
      <c r="U15" s="199">
        <f t="shared" si="7"/>
        <v>8416</v>
      </c>
      <c r="V15" s="198">
        <f t="shared" si="8"/>
        <v>2.9407206193051483E-2</v>
      </c>
      <c r="W15" s="199">
        <f t="shared" si="9"/>
        <v>3605</v>
      </c>
      <c r="X15" s="198">
        <f t="shared" si="10"/>
        <v>2.3630283531705043E-2</v>
      </c>
      <c r="Y15" s="199">
        <f t="shared" si="11"/>
        <v>2982</v>
      </c>
      <c r="Z15" s="198">
        <v>1.3512877254107989E-2</v>
      </c>
      <c r="AA15" s="199">
        <v>1722</v>
      </c>
    </row>
    <row r="16" spans="2:27">
      <c r="B16" s="169" t="s">
        <v>95</v>
      </c>
      <c r="D16" s="42">
        <v>62182</v>
      </c>
      <c r="E16" s="112">
        <v>59849</v>
      </c>
      <c r="F16" s="112">
        <v>63814</v>
      </c>
      <c r="G16" s="112">
        <v>67338</v>
      </c>
      <c r="H16" s="112">
        <v>72357</v>
      </c>
      <c r="I16" s="112">
        <v>78035</v>
      </c>
      <c r="J16" s="112">
        <v>82425</v>
      </c>
      <c r="K16" s="112">
        <v>82708</v>
      </c>
      <c r="L16" s="197"/>
      <c r="M16" s="8"/>
      <c r="N16" s="198">
        <f t="shared" si="0"/>
        <v>-3.7518896143578506E-2</v>
      </c>
      <c r="O16" s="199">
        <f t="shared" si="1"/>
        <v>-2333</v>
      </c>
      <c r="P16" s="198">
        <f t="shared" si="2"/>
        <v>6.6250062657688513E-2</v>
      </c>
      <c r="Q16" s="199">
        <f t="shared" si="3"/>
        <v>3965</v>
      </c>
      <c r="R16" s="198">
        <f t="shared" si="4"/>
        <v>5.5222991819976697E-2</v>
      </c>
      <c r="S16" s="199">
        <f t="shared" si="5"/>
        <v>3524</v>
      </c>
      <c r="T16" s="198">
        <f t="shared" si="6"/>
        <v>7.4534438207253029E-2</v>
      </c>
      <c r="U16" s="199">
        <f t="shared" si="7"/>
        <v>5019</v>
      </c>
      <c r="V16" s="198">
        <f t="shared" si="8"/>
        <v>7.8472020675262932E-2</v>
      </c>
      <c r="W16" s="199">
        <f t="shared" si="9"/>
        <v>5678</v>
      </c>
      <c r="X16" s="198">
        <f t="shared" si="10"/>
        <v>5.6256807842634649E-2</v>
      </c>
      <c r="Y16" s="199">
        <f t="shared" si="11"/>
        <v>4390</v>
      </c>
      <c r="Z16" s="198">
        <v>4.0064384698573978E-2</v>
      </c>
      <c r="AA16" s="199">
        <v>3186</v>
      </c>
    </row>
    <row r="17" spans="2:27">
      <c r="B17" s="169" t="s">
        <v>96</v>
      </c>
      <c r="D17" s="42">
        <v>163730</v>
      </c>
      <c r="E17" s="112">
        <v>156934</v>
      </c>
      <c r="F17" s="112">
        <v>166875</v>
      </c>
      <c r="G17" s="112">
        <v>187874</v>
      </c>
      <c r="H17" s="112">
        <v>201720</v>
      </c>
      <c r="I17" s="112">
        <v>229333</v>
      </c>
      <c r="J17" s="112">
        <v>248373</v>
      </c>
      <c r="K17" s="112">
        <v>266865</v>
      </c>
      <c r="L17" s="197"/>
      <c r="M17" s="8"/>
      <c r="N17" s="198">
        <f t="shared" si="0"/>
        <v>-4.1507359677517841E-2</v>
      </c>
      <c r="O17" s="199">
        <f t="shared" si="1"/>
        <v>-6796</v>
      </c>
      <c r="P17" s="198">
        <f t="shared" si="2"/>
        <v>6.3345100488103379E-2</v>
      </c>
      <c r="Q17" s="199">
        <f t="shared" si="3"/>
        <v>9941</v>
      </c>
      <c r="R17" s="198">
        <f t="shared" si="4"/>
        <v>0.12583670411985026</v>
      </c>
      <c r="S17" s="199">
        <f t="shared" si="5"/>
        <v>20999</v>
      </c>
      <c r="T17" s="198">
        <f t="shared" si="6"/>
        <v>7.3698329731628709E-2</v>
      </c>
      <c r="U17" s="199">
        <f t="shared" si="7"/>
        <v>13846</v>
      </c>
      <c r="V17" s="198">
        <f t="shared" si="8"/>
        <v>0.13688776521911561</v>
      </c>
      <c r="W17" s="199">
        <f t="shared" si="9"/>
        <v>27613</v>
      </c>
      <c r="X17" s="198">
        <f t="shared" si="10"/>
        <v>8.3023376487465717E-2</v>
      </c>
      <c r="Y17" s="199">
        <f t="shared" si="11"/>
        <v>19040</v>
      </c>
      <c r="Z17" s="198">
        <v>0.1046468309159547</v>
      </c>
      <c r="AA17" s="199">
        <v>25281</v>
      </c>
    </row>
    <row r="18" spans="2:27">
      <c r="B18" s="169" t="s">
        <v>97</v>
      </c>
      <c r="D18" s="42">
        <v>88242</v>
      </c>
      <c r="E18" s="112">
        <v>102104</v>
      </c>
      <c r="F18" s="112">
        <v>117265</v>
      </c>
      <c r="G18" s="112">
        <v>133839</v>
      </c>
      <c r="H18" s="112">
        <v>146290</v>
      </c>
      <c r="I18" s="112">
        <v>164565</v>
      </c>
      <c r="J18" s="112">
        <v>179408</v>
      </c>
      <c r="K18" s="112">
        <v>185958</v>
      </c>
      <c r="L18" s="197"/>
      <c r="M18" s="8"/>
      <c r="N18" s="198">
        <f t="shared" si="0"/>
        <v>0.15709072777135602</v>
      </c>
      <c r="O18" s="199">
        <f t="shared" si="1"/>
        <v>13862</v>
      </c>
      <c r="P18" s="198">
        <f t="shared" si="2"/>
        <v>0.14848585755700072</v>
      </c>
      <c r="Q18" s="199">
        <f t="shared" si="3"/>
        <v>15161</v>
      </c>
      <c r="R18" s="198">
        <f t="shared" si="4"/>
        <v>0.14133799513921463</v>
      </c>
      <c r="S18" s="199">
        <f t="shared" si="5"/>
        <v>16574</v>
      </c>
      <c r="T18" s="198">
        <f t="shared" si="6"/>
        <v>9.3029684919941014E-2</v>
      </c>
      <c r="U18" s="199">
        <f t="shared" si="7"/>
        <v>12451</v>
      </c>
      <c r="V18" s="198">
        <f t="shared" si="8"/>
        <v>0.12492309795611467</v>
      </c>
      <c r="W18" s="199">
        <f t="shared" si="9"/>
        <v>18275</v>
      </c>
      <c r="X18" s="198">
        <f t="shared" si="10"/>
        <v>9.0195363534165907E-2</v>
      </c>
      <c r="Y18" s="199">
        <f t="shared" si="11"/>
        <v>14843</v>
      </c>
      <c r="Z18" s="198">
        <v>6.352265643319166E-2</v>
      </c>
      <c r="AA18" s="199">
        <v>11107</v>
      </c>
    </row>
    <row r="19" spans="2:27">
      <c r="B19" s="169" t="s">
        <v>98</v>
      </c>
      <c r="D19" s="42">
        <v>28237</v>
      </c>
      <c r="E19" s="112">
        <v>29065</v>
      </c>
      <c r="F19" s="112">
        <v>31070</v>
      </c>
      <c r="G19" s="112">
        <v>32795</v>
      </c>
      <c r="H19" s="112">
        <v>35293</v>
      </c>
      <c r="I19" s="112">
        <v>37168</v>
      </c>
      <c r="J19" s="112">
        <v>37664</v>
      </c>
      <c r="K19" s="112">
        <v>37477</v>
      </c>
      <c r="L19" s="197"/>
      <c r="M19" s="8"/>
      <c r="N19" s="198">
        <f t="shared" si="0"/>
        <v>2.9323228388284939E-2</v>
      </c>
      <c r="O19" s="199">
        <f t="shared" si="1"/>
        <v>828</v>
      </c>
      <c r="P19" s="198">
        <f t="shared" si="2"/>
        <v>6.8983313263375257E-2</v>
      </c>
      <c r="Q19" s="199">
        <f t="shared" si="3"/>
        <v>2005</v>
      </c>
      <c r="R19" s="198">
        <f t="shared" si="4"/>
        <v>5.551979401351792E-2</v>
      </c>
      <c r="S19" s="199">
        <f t="shared" si="5"/>
        <v>1725</v>
      </c>
      <c r="T19" s="198">
        <f t="shared" si="6"/>
        <v>7.6170147888397599E-2</v>
      </c>
      <c r="U19" s="199">
        <f t="shared" si="7"/>
        <v>2498</v>
      </c>
      <c r="V19" s="198">
        <f t="shared" si="8"/>
        <v>5.3126682344941001E-2</v>
      </c>
      <c r="W19" s="199">
        <f t="shared" si="9"/>
        <v>1875</v>
      </c>
      <c r="X19" s="198">
        <f t="shared" si="10"/>
        <v>1.334481274214383E-2</v>
      </c>
      <c r="Y19" s="199">
        <f t="shared" si="11"/>
        <v>496</v>
      </c>
      <c r="Z19" s="198">
        <v>-8.26490348725617E-4</v>
      </c>
      <c r="AA19" s="199">
        <v>-31</v>
      </c>
    </row>
    <row r="20" spans="2:27">
      <c r="B20" s="169" t="s">
        <v>99</v>
      </c>
      <c r="D20" s="42">
        <v>61636</v>
      </c>
      <c r="E20" s="112">
        <v>62544</v>
      </c>
      <c r="F20" s="112">
        <v>65061</v>
      </c>
      <c r="G20" s="112">
        <v>68103</v>
      </c>
      <c r="H20" s="112">
        <v>73691</v>
      </c>
      <c r="I20" s="112">
        <v>77196</v>
      </c>
      <c r="J20" s="112">
        <v>93660</v>
      </c>
      <c r="K20" s="112">
        <v>98578</v>
      </c>
      <c r="L20" s="197"/>
      <c r="M20" s="8"/>
      <c r="N20" s="198">
        <f t="shared" si="0"/>
        <v>1.4731650334220303E-2</v>
      </c>
      <c r="O20" s="199">
        <f t="shared" si="1"/>
        <v>908</v>
      </c>
      <c r="P20" s="198">
        <f t="shared" si="2"/>
        <v>4.0243668457405901E-2</v>
      </c>
      <c r="Q20" s="199">
        <f t="shared" si="3"/>
        <v>2517</v>
      </c>
      <c r="R20" s="198">
        <f t="shared" si="4"/>
        <v>4.6756121178586296E-2</v>
      </c>
      <c r="S20" s="199">
        <f t="shared" si="5"/>
        <v>3042</v>
      </c>
      <c r="T20" s="198">
        <f t="shared" si="6"/>
        <v>8.2052185659956312E-2</v>
      </c>
      <c r="U20" s="199">
        <f t="shared" si="7"/>
        <v>5588</v>
      </c>
      <c r="V20" s="198">
        <f t="shared" si="8"/>
        <v>4.7563474508420356E-2</v>
      </c>
      <c r="W20" s="199">
        <f t="shared" si="9"/>
        <v>3505</v>
      </c>
      <c r="X20" s="198">
        <f t="shared" si="10"/>
        <v>0.21327529923830246</v>
      </c>
      <c r="Y20" s="199">
        <f t="shared" si="11"/>
        <v>16464</v>
      </c>
      <c r="Z20" s="198">
        <v>0.13493287895185249</v>
      </c>
      <c r="AA20" s="199">
        <v>11720</v>
      </c>
    </row>
    <row r="21" spans="2:27">
      <c r="B21" s="169" t="s">
        <v>100</v>
      </c>
      <c r="D21" s="42">
        <v>143622</v>
      </c>
      <c r="E21" s="112">
        <v>133442</v>
      </c>
      <c r="F21" s="112">
        <v>152686</v>
      </c>
      <c r="G21" s="112">
        <v>163762</v>
      </c>
      <c r="H21" s="112">
        <v>177795</v>
      </c>
      <c r="I21" s="112">
        <v>190951</v>
      </c>
      <c r="J21" s="112">
        <v>209961</v>
      </c>
      <c r="K21" s="112">
        <v>226581</v>
      </c>
      <c r="L21" s="197"/>
      <c r="M21" s="8"/>
      <c r="N21" s="198">
        <f t="shared" si="0"/>
        <v>-7.0880505772096147E-2</v>
      </c>
      <c r="O21" s="199">
        <f t="shared" si="1"/>
        <v>-10180</v>
      </c>
      <c r="P21" s="198">
        <f t="shared" si="2"/>
        <v>0.14421246683952571</v>
      </c>
      <c r="Q21" s="199">
        <f t="shared" si="3"/>
        <v>19244</v>
      </c>
      <c r="R21" s="198">
        <f t="shared" si="4"/>
        <v>7.2541031921721677E-2</v>
      </c>
      <c r="S21" s="199">
        <f t="shared" si="5"/>
        <v>11076</v>
      </c>
      <c r="T21" s="198">
        <f t="shared" si="6"/>
        <v>8.5691430246333189E-2</v>
      </c>
      <c r="U21" s="199">
        <f t="shared" si="7"/>
        <v>14033</v>
      </c>
      <c r="V21" s="198">
        <f t="shared" si="8"/>
        <v>7.3995331702241263E-2</v>
      </c>
      <c r="W21" s="199">
        <f t="shared" si="9"/>
        <v>13156</v>
      </c>
      <c r="X21" s="198">
        <f t="shared" si="10"/>
        <v>9.9554335929112669E-2</v>
      </c>
      <c r="Y21" s="199">
        <f t="shared" si="11"/>
        <v>19010</v>
      </c>
      <c r="Z21" s="198">
        <v>0.1196538961391926</v>
      </c>
      <c r="AA21" s="199">
        <v>24214</v>
      </c>
    </row>
    <row r="22" spans="2:27">
      <c r="B22" s="169" t="s">
        <v>101</v>
      </c>
      <c r="D22" s="42">
        <v>35054</v>
      </c>
      <c r="E22" s="112">
        <v>35294</v>
      </c>
      <c r="F22" s="112">
        <v>37047</v>
      </c>
      <c r="G22" s="112">
        <v>37762</v>
      </c>
      <c r="H22" s="112">
        <v>40484</v>
      </c>
      <c r="I22" s="112">
        <v>44630</v>
      </c>
      <c r="J22" s="112">
        <v>50287</v>
      </c>
      <c r="K22" s="112">
        <v>52506</v>
      </c>
      <c r="L22" s="197"/>
      <c r="M22" s="8"/>
      <c r="N22" s="198">
        <f t="shared" si="0"/>
        <v>6.8465795629599757E-3</v>
      </c>
      <c r="O22" s="199">
        <f t="shared" si="1"/>
        <v>240</v>
      </c>
      <c r="P22" s="198">
        <f t="shared" si="2"/>
        <v>4.9668498894996249E-2</v>
      </c>
      <c r="Q22" s="199">
        <f t="shared" si="3"/>
        <v>1753</v>
      </c>
      <c r="R22" s="198">
        <f t="shared" si="4"/>
        <v>1.9299808351553427E-2</v>
      </c>
      <c r="S22" s="199">
        <f t="shared" si="5"/>
        <v>715</v>
      </c>
      <c r="T22" s="198">
        <f t="shared" si="6"/>
        <v>7.2083046448810917E-2</v>
      </c>
      <c r="U22" s="199">
        <f t="shared" si="7"/>
        <v>2722</v>
      </c>
      <c r="V22" s="198">
        <f t="shared" si="8"/>
        <v>0.1024108289694694</v>
      </c>
      <c r="W22" s="199">
        <f t="shared" si="9"/>
        <v>4146</v>
      </c>
      <c r="X22" s="198">
        <f t="shared" si="10"/>
        <v>0.12675330495182613</v>
      </c>
      <c r="Y22" s="199">
        <f t="shared" si="11"/>
        <v>5657</v>
      </c>
      <c r="Z22" s="198">
        <v>9.4741670489137286E-2</v>
      </c>
      <c r="AA22" s="199">
        <v>4544</v>
      </c>
    </row>
    <row r="23" spans="2:27">
      <c r="B23" s="169" t="s">
        <v>102</v>
      </c>
      <c r="D23" s="42">
        <v>13801</v>
      </c>
      <c r="E23" s="112">
        <v>13661</v>
      </c>
      <c r="F23" s="112">
        <v>14164</v>
      </c>
      <c r="G23" s="112">
        <v>15245</v>
      </c>
      <c r="H23" s="112">
        <v>16142</v>
      </c>
      <c r="I23" s="112">
        <v>16475</v>
      </c>
      <c r="J23" s="112">
        <v>17562</v>
      </c>
      <c r="K23" s="112">
        <v>17081</v>
      </c>
      <c r="L23" s="197"/>
      <c r="M23" s="8"/>
      <c r="N23" s="198">
        <f t="shared" si="0"/>
        <v>-1.0144192449822453E-2</v>
      </c>
      <c r="O23" s="199">
        <f t="shared" si="1"/>
        <v>-140</v>
      </c>
      <c r="P23" s="198">
        <f t="shared" si="2"/>
        <v>3.6820144938145116E-2</v>
      </c>
      <c r="Q23" s="199">
        <f t="shared" si="3"/>
        <v>503</v>
      </c>
      <c r="R23" s="198">
        <f t="shared" si="4"/>
        <v>7.6320248517367961E-2</v>
      </c>
      <c r="S23" s="199">
        <f t="shared" si="5"/>
        <v>1081</v>
      </c>
      <c r="T23" s="198">
        <f t="shared" si="6"/>
        <v>5.8838963594621152E-2</v>
      </c>
      <c r="U23" s="199">
        <f t="shared" si="7"/>
        <v>897</v>
      </c>
      <c r="V23" s="198">
        <f t="shared" si="8"/>
        <v>2.062941395118334E-2</v>
      </c>
      <c r="W23" s="199">
        <f t="shared" si="9"/>
        <v>333</v>
      </c>
      <c r="X23" s="198">
        <f t="shared" si="10"/>
        <v>6.5978755690440094E-2</v>
      </c>
      <c r="Y23" s="199">
        <f t="shared" si="11"/>
        <v>1087</v>
      </c>
      <c r="Z23" s="198">
        <v>-1.300127123540973E-2</v>
      </c>
      <c r="AA23" s="199">
        <v>-225</v>
      </c>
    </row>
    <row r="24" spans="2:27">
      <c r="B24" s="169" t="s">
        <v>103</v>
      </c>
      <c r="D24" s="42">
        <v>67062</v>
      </c>
      <c r="E24" s="112">
        <v>65757</v>
      </c>
      <c r="F24" s="112">
        <v>65741</v>
      </c>
      <c r="G24" s="112">
        <v>65206</v>
      </c>
      <c r="H24" s="112">
        <v>67674</v>
      </c>
      <c r="I24" s="112">
        <v>70761</v>
      </c>
      <c r="J24" s="112">
        <v>74802</v>
      </c>
      <c r="K24" s="112">
        <v>75089</v>
      </c>
      <c r="L24" s="197"/>
      <c r="M24" s="8"/>
      <c r="N24" s="198">
        <f t="shared" si="0"/>
        <v>-1.9459604545047915E-2</v>
      </c>
      <c r="O24" s="199">
        <f t="shared" si="1"/>
        <v>-1305</v>
      </c>
      <c r="P24" s="198">
        <f t="shared" si="2"/>
        <v>-2.4332010280270211E-4</v>
      </c>
      <c r="Q24" s="199">
        <f t="shared" si="3"/>
        <v>-16</v>
      </c>
      <c r="R24" s="198">
        <f t="shared" si="4"/>
        <v>-8.137996075508469E-3</v>
      </c>
      <c r="S24" s="199">
        <f t="shared" si="5"/>
        <v>-535</v>
      </c>
      <c r="T24" s="198">
        <f t="shared" si="6"/>
        <v>3.7849277673833726E-2</v>
      </c>
      <c r="U24" s="199">
        <f t="shared" si="7"/>
        <v>2468</v>
      </c>
      <c r="V24" s="198">
        <f t="shared" si="8"/>
        <v>4.5615746076779873E-2</v>
      </c>
      <c r="W24" s="199">
        <f t="shared" si="9"/>
        <v>3087</v>
      </c>
      <c r="X24" s="198">
        <f t="shared" si="10"/>
        <v>5.710772883367965E-2</v>
      </c>
      <c r="Y24" s="199">
        <f t="shared" si="11"/>
        <v>4041</v>
      </c>
      <c r="Z24" s="198">
        <v>3.031009879253577E-2</v>
      </c>
      <c r="AA24" s="199">
        <v>2209</v>
      </c>
    </row>
    <row r="25" spans="2:27">
      <c r="B25" s="169" t="s">
        <v>104</v>
      </c>
      <c r="D25" s="42">
        <v>8282</v>
      </c>
      <c r="E25" s="112">
        <v>7638</v>
      </c>
      <c r="F25" s="112">
        <v>8004</v>
      </c>
      <c r="G25" s="112">
        <v>8548</v>
      </c>
      <c r="H25" s="112">
        <v>9180</v>
      </c>
      <c r="I25" s="112">
        <v>9334</v>
      </c>
      <c r="J25" s="112">
        <v>9620</v>
      </c>
      <c r="K25" s="112">
        <v>9749</v>
      </c>
      <c r="L25" s="197"/>
      <c r="M25" s="8"/>
      <c r="N25" s="198">
        <f t="shared" si="0"/>
        <v>-7.7758995411736254E-2</v>
      </c>
      <c r="O25" s="199">
        <f t="shared" si="1"/>
        <v>-644</v>
      </c>
      <c r="P25" s="198">
        <f t="shared" si="2"/>
        <v>4.7918303220738423E-2</v>
      </c>
      <c r="Q25" s="199">
        <f t="shared" si="3"/>
        <v>366</v>
      </c>
      <c r="R25" s="198">
        <f t="shared" si="4"/>
        <v>6.7966016991504175E-2</v>
      </c>
      <c r="S25" s="199">
        <f t="shared" si="5"/>
        <v>544</v>
      </c>
      <c r="T25" s="198">
        <f t="shared" si="6"/>
        <v>7.3935423490875118E-2</v>
      </c>
      <c r="U25" s="199">
        <f t="shared" si="7"/>
        <v>632</v>
      </c>
      <c r="V25" s="198">
        <f t="shared" si="8"/>
        <v>1.6775599128540319E-2</v>
      </c>
      <c r="W25" s="199">
        <f t="shared" si="9"/>
        <v>154</v>
      </c>
      <c r="X25" s="198">
        <f t="shared" si="10"/>
        <v>3.0640668523676862E-2</v>
      </c>
      <c r="Y25" s="199">
        <f t="shared" si="11"/>
        <v>286</v>
      </c>
      <c r="Z25" s="198">
        <v>4.6703886622289081E-2</v>
      </c>
      <c r="AA25" s="199">
        <v>435</v>
      </c>
    </row>
    <row r="26" spans="2:27">
      <c r="B26" s="169" t="s">
        <v>105</v>
      </c>
      <c r="D26" s="42">
        <v>1260</v>
      </c>
      <c r="E26" s="112">
        <v>1256</v>
      </c>
      <c r="F26" s="112">
        <v>1324</v>
      </c>
      <c r="G26" s="112">
        <v>1429</v>
      </c>
      <c r="H26" s="112">
        <v>1509</v>
      </c>
      <c r="I26" s="112">
        <v>1605</v>
      </c>
      <c r="J26" s="112">
        <v>1681</v>
      </c>
      <c r="K26" s="112">
        <v>1672</v>
      </c>
      <c r="L26" s="197"/>
      <c r="M26" s="8"/>
      <c r="N26" s="198">
        <f t="shared" si="0"/>
        <v>-3.1746031746031633E-3</v>
      </c>
      <c r="O26" s="199">
        <f t="shared" si="1"/>
        <v>-4</v>
      </c>
      <c r="P26" s="198">
        <f t="shared" si="2"/>
        <v>5.4140127388535131E-2</v>
      </c>
      <c r="Q26" s="199">
        <f t="shared" si="3"/>
        <v>68</v>
      </c>
      <c r="R26" s="198">
        <f t="shared" si="4"/>
        <v>7.9305135951661665E-2</v>
      </c>
      <c r="S26" s="199">
        <f t="shared" si="5"/>
        <v>105</v>
      </c>
      <c r="T26" s="198">
        <f t="shared" si="6"/>
        <v>5.5983205038488526E-2</v>
      </c>
      <c r="U26" s="199">
        <f t="shared" si="7"/>
        <v>80</v>
      </c>
      <c r="V26" s="198">
        <f t="shared" si="8"/>
        <v>6.3618290258449228E-2</v>
      </c>
      <c r="W26" s="199">
        <f t="shared" si="9"/>
        <v>96</v>
      </c>
      <c r="X26" s="198">
        <f t="shared" si="10"/>
        <v>4.735202492211843E-2</v>
      </c>
      <c r="Y26" s="199">
        <f t="shared" si="11"/>
        <v>76</v>
      </c>
      <c r="Z26" s="198">
        <v>1.7650639074862969E-2</v>
      </c>
      <c r="AA26" s="199">
        <v>29</v>
      </c>
    </row>
    <row r="27" spans="2:27">
      <c r="B27" s="169" t="s">
        <v>106</v>
      </c>
      <c r="D27" s="42">
        <v>1646</v>
      </c>
      <c r="E27" s="112">
        <v>1543</v>
      </c>
      <c r="F27" s="112">
        <v>1675</v>
      </c>
      <c r="G27" s="112">
        <v>1759</v>
      </c>
      <c r="H27" s="112">
        <v>1898</v>
      </c>
      <c r="I27" s="112">
        <v>2074</v>
      </c>
      <c r="J27" s="112">
        <v>2235</v>
      </c>
      <c r="K27" s="112">
        <v>2435</v>
      </c>
      <c r="L27" s="197"/>
      <c r="M27" s="8"/>
      <c r="N27" s="198">
        <f t="shared" si="0"/>
        <v>-6.2575941676792257E-2</v>
      </c>
      <c r="O27" s="199">
        <f t="shared" si="1"/>
        <v>-103</v>
      </c>
      <c r="P27" s="198">
        <f t="shared" si="2"/>
        <v>8.5547634478289059E-2</v>
      </c>
      <c r="Q27" s="199">
        <f t="shared" si="3"/>
        <v>132</v>
      </c>
      <c r="R27" s="198">
        <f t="shared" si="4"/>
        <v>5.0149253731343268E-2</v>
      </c>
      <c r="S27" s="199">
        <f t="shared" si="5"/>
        <v>84</v>
      </c>
      <c r="T27" s="198">
        <f t="shared" si="6"/>
        <v>7.9022171688459375E-2</v>
      </c>
      <c r="U27" s="199">
        <f t="shared" si="7"/>
        <v>139</v>
      </c>
      <c r="V27" s="198">
        <f t="shared" si="8"/>
        <v>9.2729188619599556E-2</v>
      </c>
      <c r="W27" s="199">
        <f t="shared" si="9"/>
        <v>176</v>
      </c>
      <c r="X27" s="198">
        <f t="shared" si="10"/>
        <v>7.7627772420443497E-2</v>
      </c>
      <c r="Y27" s="199">
        <f t="shared" si="11"/>
        <v>161</v>
      </c>
      <c r="Z27" s="198">
        <v>9.1928251121076165E-2</v>
      </c>
      <c r="AA27" s="199">
        <v>205</v>
      </c>
    </row>
    <row r="28" spans="2:27">
      <c r="B28" s="31" t="s">
        <v>49</v>
      </c>
      <c r="D28" s="63">
        <v>1115183</v>
      </c>
      <c r="E28" s="63">
        <v>1124230</v>
      </c>
      <c r="F28" s="63">
        <v>1222142</v>
      </c>
      <c r="G28" s="63">
        <v>1313437</v>
      </c>
      <c r="H28" s="63">
        <v>1411866</v>
      </c>
      <c r="I28" s="63">
        <v>1518424</v>
      </c>
      <c r="J28" s="63">
        <v>1677042</v>
      </c>
      <c r="K28" s="63">
        <v>1768186</v>
      </c>
      <c r="L28" s="64"/>
      <c r="M28" s="11"/>
      <c r="N28" s="200">
        <f t="shared" si="0"/>
        <v>8.1125698652149136E-3</v>
      </c>
      <c r="O28" s="62">
        <f t="shared" si="1"/>
        <v>9047</v>
      </c>
      <c r="P28" s="200">
        <f t="shared" si="2"/>
        <v>8.7092498865890322E-2</v>
      </c>
      <c r="Q28" s="62">
        <f t="shared" si="3"/>
        <v>97912</v>
      </c>
      <c r="R28" s="200">
        <f t="shared" si="4"/>
        <v>7.4700812180581222E-2</v>
      </c>
      <c r="S28" s="62">
        <f t="shared" si="5"/>
        <v>91295</v>
      </c>
      <c r="T28" s="200">
        <f t="shared" si="6"/>
        <v>7.4940023769697328E-2</v>
      </c>
      <c r="U28" s="62">
        <f t="shared" si="7"/>
        <v>98429</v>
      </c>
      <c r="V28" s="200">
        <f t="shared" si="8"/>
        <v>7.5473168133519675E-2</v>
      </c>
      <c r="W28" s="62">
        <f t="shared" si="9"/>
        <v>106558</v>
      </c>
      <c r="X28" s="200">
        <f t="shared" si="10"/>
        <v>0.10446225823617117</v>
      </c>
      <c r="Y28" s="62">
        <f t="shared" si="11"/>
        <v>158618</v>
      </c>
      <c r="Z28" s="200">
        <v>0.10847979337301621</v>
      </c>
      <c r="AA28" s="62">
        <v>173041</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4C164442-F6A0-477F-A574-058DF671565A}">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
              <xm:f>EVO_resolPIA!$D$28:$K$28</xm:f>
              <xm:sqref>L28</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344</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81" t="s">
        <v>82</v>
      </c>
      <c r="D11" s="182" t="s">
        <v>82</v>
      </c>
      <c r="E11" s="181" t="s">
        <v>82</v>
      </c>
      <c r="F11" s="182" t="s">
        <v>82</v>
      </c>
      <c r="G11" s="178">
        <v>0</v>
      </c>
      <c r="H11" s="124">
        <v>0</v>
      </c>
    </row>
    <row r="12" spans="1:9">
      <c r="B12" s="111" t="s">
        <v>89</v>
      </c>
      <c r="C12" s="183" t="s">
        <v>82</v>
      </c>
      <c r="D12" s="184" t="s">
        <v>82</v>
      </c>
      <c r="E12" s="183" t="s">
        <v>82</v>
      </c>
      <c r="F12" s="184" t="s">
        <v>82</v>
      </c>
      <c r="G12" s="183" t="s">
        <v>82</v>
      </c>
      <c r="H12" s="184" t="s">
        <v>82</v>
      </c>
    </row>
    <row r="13" spans="1:9">
      <c r="B13" s="111" t="s">
        <v>90</v>
      </c>
      <c r="C13" s="179">
        <v>174.68</v>
      </c>
      <c r="D13" s="125">
        <v>0.16</v>
      </c>
      <c r="E13" s="179">
        <v>264</v>
      </c>
      <c r="F13" s="125">
        <v>0.21</v>
      </c>
      <c r="G13" s="179">
        <v>417.94</v>
      </c>
      <c r="H13" s="125">
        <v>0.23</v>
      </c>
    </row>
    <row r="14" spans="1:9">
      <c r="B14" s="111" t="s">
        <v>91</v>
      </c>
      <c r="C14" s="183" t="s">
        <v>82</v>
      </c>
      <c r="D14" s="184" t="s">
        <v>82</v>
      </c>
      <c r="E14" s="183" t="s">
        <v>82</v>
      </c>
      <c r="F14" s="184" t="s">
        <v>82</v>
      </c>
      <c r="G14" s="183" t="s">
        <v>82</v>
      </c>
      <c r="H14" s="184" t="s">
        <v>82</v>
      </c>
    </row>
    <row r="15" spans="1:9">
      <c r="B15" s="111" t="s">
        <v>92</v>
      </c>
      <c r="C15" s="179">
        <v>264.58999999999997</v>
      </c>
      <c r="D15" s="125">
        <v>0.33</v>
      </c>
      <c r="E15" s="179">
        <v>381.68</v>
      </c>
      <c r="F15" s="125">
        <v>0.28000000000000003</v>
      </c>
      <c r="G15" s="179">
        <v>613.21</v>
      </c>
      <c r="H15" s="125">
        <v>0.28999999999999998</v>
      </c>
    </row>
    <row r="16" spans="1:9">
      <c r="B16" s="111" t="s">
        <v>93</v>
      </c>
      <c r="C16" s="183" t="s">
        <v>82</v>
      </c>
      <c r="D16" s="184" t="s">
        <v>82</v>
      </c>
      <c r="E16" s="183" t="s">
        <v>82</v>
      </c>
      <c r="F16" s="184" t="s">
        <v>82</v>
      </c>
      <c r="G16" s="183" t="s">
        <v>82</v>
      </c>
      <c r="H16" s="184" t="s">
        <v>82</v>
      </c>
    </row>
    <row r="17" spans="2:8">
      <c r="B17" s="111" t="s">
        <v>94</v>
      </c>
      <c r="C17" s="179">
        <v>238.48</v>
      </c>
      <c r="D17" s="125">
        <v>0.47</v>
      </c>
      <c r="E17" s="179">
        <v>402.41</v>
      </c>
      <c r="F17" s="125">
        <v>0.52</v>
      </c>
      <c r="G17" s="179">
        <v>620.61</v>
      </c>
      <c r="H17" s="125">
        <v>0.45</v>
      </c>
    </row>
    <row r="18" spans="2:8">
      <c r="B18" s="111" t="s">
        <v>95</v>
      </c>
      <c r="C18" s="179">
        <v>156.68</v>
      </c>
      <c r="D18" s="125">
        <v>0.45</v>
      </c>
      <c r="E18" s="179">
        <v>251.42</v>
      </c>
      <c r="F18" s="125">
        <v>0.5</v>
      </c>
      <c r="G18" s="179">
        <v>416.07</v>
      </c>
      <c r="H18" s="125">
        <v>0.55000000000000004</v>
      </c>
    </row>
    <row r="19" spans="2:8">
      <c r="B19" s="111" t="s">
        <v>96</v>
      </c>
      <c r="C19" s="179">
        <v>218.96</v>
      </c>
      <c r="D19" s="125">
        <v>0.15</v>
      </c>
      <c r="E19" s="179">
        <v>296.3</v>
      </c>
      <c r="F19" s="125">
        <v>0.19</v>
      </c>
      <c r="G19" s="179">
        <v>522.79</v>
      </c>
      <c r="H19" s="125">
        <v>0.18</v>
      </c>
    </row>
    <row r="20" spans="2:8">
      <c r="B20" s="111" t="s">
        <v>97</v>
      </c>
      <c r="C20" s="179">
        <v>296.45</v>
      </c>
      <c r="D20" s="125">
        <v>0.12</v>
      </c>
      <c r="E20" s="179">
        <v>503.78</v>
      </c>
      <c r="F20" s="125">
        <v>0.21</v>
      </c>
      <c r="G20" s="179">
        <v>858.22</v>
      </c>
      <c r="H20" s="125">
        <v>0.19</v>
      </c>
    </row>
    <row r="21" spans="2:8">
      <c r="B21" s="111" t="s">
        <v>98</v>
      </c>
      <c r="C21" s="179">
        <v>196.48</v>
      </c>
      <c r="D21" s="125">
        <v>0.35</v>
      </c>
      <c r="E21" s="179">
        <v>336.05</v>
      </c>
      <c r="F21" s="125">
        <v>0.28999999999999998</v>
      </c>
      <c r="G21" s="179">
        <v>596.67999999999995</v>
      </c>
      <c r="H21" s="125">
        <v>0.28000000000000003</v>
      </c>
    </row>
    <row r="22" spans="2:8">
      <c r="B22" s="111" t="s">
        <v>99</v>
      </c>
      <c r="C22" s="179">
        <v>220.39</v>
      </c>
      <c r="D22" s="125">
        <v>0.43</v>
      </c>
      <c r="E22" s="179">
        <v>304.70999999999998</v>
      </c>
      <c r="F22" s="125">
        <v>0.42</v>
      </c>
      <c r="G22" s="179">
        <v>485.44</v>
      </c>
      <c r="H22" s="125">
        <v>0.41</v>
      </c>
    </row>
    <row r="23" spans="2:8">
      <c r="B23" s="111" t="s">
        <v>100</v>
      </c>
      <c r="C23" s="179">
        <v>305.95999999999998</v>
      </c>
      <c r="D23" s="125">
        <v>7.0000000000000007E-2</v>
      </c>
      <c r="E23" s="179">
        <v>327.37</v>
      </c>
      <c r="F23" s="125">
        <v>0.15</v>
      </c>
      <c r="G23" s="179">
        <v>472.11</v>
      </c>
      <c r="H23" s="125">
        <v>0.24</v>
      </c>
    </row>
    <row r="24" spans="2:8">
      <c r="B24" s="111" t="s">
        <v>101</v>
      </c>
      <c r="C24" s="179">
        <v>147</v>
      </c>
      <c r="D24" s="125">
        <v>7.0000000000000007E-2</v>
      </c>
      <c r="E24" s="183" t="s">
        <v>82</v>
      </c>
      <c r="F24" s="184" t="s">
        <v>82</v>
      </c>
      <c r="G24" s="179">
        <v>175</v>
      </c>
      <c r="H24" s="125">
        <v>0</v>
      </c>
    </row>
    <row r="25" spans="2:8">
      <c r="B25" s="111" t="s">
        <v>102</v>
      </c>
      <c r="C25" s="179">
        <v>236.44</v>
      </c>
      <c r="D25" s="125">
        <v>0.27</v>
      </c>
      <c r="E25" s="179">
        <v>507.28</v>
      </c>
      <c r="F25" s="125">
        <v>0.27</v>
      </c>
      <c r="G25" s="179">
        <v>572.15</v>
      </c>
      <c r="H25" s="125">
        <v>0.25</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0">
        <v>282.14999999999998</v>
      </c>
      <c r="D29" s="126">
        <v>0</v>
      </c>
      <c r="E29" s="180">
        <v>291.05</v>
      </c>
      <c r="F29" s="126">
        <v>0.1</v>
      </c>
      <c r="G29" s="185" t="s">
        <v>82</v>
      </c>
      <c r="H29" s="186" t="s">
        <v>82</v>
      </c>
    </row>
    <row r="30" spans="2:8" ht="8" customHeight="1"/>
    <row r="31" spans="2:8">
      <c r="B31" s="119" t="s">
        <v>49</v>
      </c>
      <c r="C31" s="103">
        <v>246.1</v>
      </c>
      <c r="D31" s="137">
        <v>0.33</v>
      </c>
      <c r="E31" s="103">
        <v>387.38</v>
      </c>
      <c r="F31" s="137">
        <v>0.35</v>
      </c>
      <c r="G31" s="103">
        <v>614.47</v>
      </c>
      <c r="H31" s="137">
        <v>0.34</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345</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78">
        <v>114.98</v>
      </c>
      <c r="D11" s="124">
        <v>1.17</v>
      </c>
      <c r="E11" s="178">
        <v>460.61</v>
      </c>
      <c r="F11" s="124">
        <v>0.45</v>
      </c>
      <c r="G11" s="178">
        <v>502.89</v>
      </c>
      <c r="H11" s="124">
        <v>0.45</v>
      </c>
    </row>
    <row r="12" spans="1:9">
      <c r="B12" s="111" t="s">
        <v>89</v>
      </c>
      <c r="C12" s="179">
        <v>209.47</v>
      </c>
      <c r="D12" s="125">
        <v>0.5</v>
      </c>
      <c r="E12" s="179">
        <v>404.2</v>
      </c>
      <c r="F12" s="125">
        <v>0.62</v>
      </c>
      <c r="G12" s="179">
        <v>466.53</v>
      </c>
      <c r="H12" s="125">
        <v>0.43</v>
      </c>
    </row>
    <row r="13" spans="1:9">
      <c r="B13" s="111" t="s">
        <v>90</v>
      </c>
      <c r="C13" s="179">
        <v>343.81</v>
      </c>
      <c r="D13" s="125">
        <v>0.4</v>
      </c>
      <c r="E13" s="179">
        <v>385.74</v>
      </c>
      <c r="F13" s="125">
        <v>0.4</v>
      </c>
      <c r="G13" s="179">
        <v>424.95</v>
      </c>
      <c r="H13" s="125">
        <v>0.44</v>
      </c>
    </row>
    <row r="14" spans="1:9">
      <c r="B14" s="111" t="s">
        <v>91</v>
      </c>
      <c r="C14" s="179">
        <v>553.94000000000005</v>
      </c>
      <c r="D14" s="125">
        <v>0</v>
      </c>
      <c r="E14" s="179">
        <v>568.98</v>
      </c>
      <c r="F14" s="125">
        <v>0.23</v>
      </c>
      <c r="G14" s="179">
        <v>504.98</v>
      </c>
      <c r="H14" s="125">
        <v>0.37</v>
      </c>
    </row>
    <row r="15" spans="1:9">
      <c r="B15" s="111" t="s">
        <v>92</v>
      </c>
      <c r="C15" s="179">
        <v>468.65</v>
      </c>
      <c r="D15" s="125">
        <v>0.46</v>
      </c>
      <c r="E15" s="179">
        <v>604.65</v>
      </c>
      <c r="F15" s="125">
        <v>0.36</v>
      </c>
      <c r="G15" s="179">
        <v>606.66</v>
      </c>
      <c r="H15" s="125">
        <v>0.32</v>
      </c>
    </row>
    <row r="16" spans="1:9">
      <c r="B16" s="111" t="s">
        <v>93</v>
      </c>
      <c r="C16" s="179">
        <v>660.64</v>
      </c>
      <c r="D16" s="125">
        <v>0.24</v>
      </c>
      <c r="E16" s="179">
        <v>515.78</v>
      </c>
      <c r="F16" s="125">
        <v>0.5</v>
      </c>
      <c r="G16" s="179">
        <v>505.89</v>
      </c>
      <c r="H16" s="125">
        <v>0.49</v>
      </c>
    </row>
    <row r="17" spans="2:8">
      <c r="B17" s="111" t="s">
        <v>94</v>
      </c>
      <c r="C17" s="179">
        <v>225.24</v>
      </c>
      <c r="D17" s="125">
        <v>0</v>
      </c>
      <c r="E17" s="179">
        <v>385.41</v>
      </c>
      <c r="F17" s="125">
        <v>0.57999999999999996</v>
      </c>
      <c r="G17" s="179">
        <v>530.48</v>
      </c>
      <c r="H17" s="125">
        <v>0.52</v>
      </c>
    </row>
    <row r="18" spans="2:8">
      <c r="B18" s="111" t="s">
        <v>95</v>
      </c>
      <c r="C18" s="179">
        <v>244.85</v>
      </c>
      <c r="D18" s="125">
        <v>0.4</v>
      </c>
      <c r="E18" s="179">
        <v>400.59</v>
      </c>
      <c r="F18" s="125">
        <v>0.59</v>
      </c>
      <c r="G18" s="179">
        <v>380.5</v>
      </c>
      <c r="H18" s="125">
        <v>0.59</v>
      </c>
    </row>
    <row r="19" spans="2:8">
      <c r="B19" s="111" t="s">
        <v>96</v>
      </c>
      <c r="C19" s="179">
        <v>718.14</v>
      </c>
      <c r="D19" s="125">
        <v>0.37</v>
      </c>
      <c r="E19" s="179">
        <v>684.09</v>
      </c>
      <c r="F19" s="125">
        <v>0.45</v>
      </c>
      <c r="G19" s="179">
        <v>672.29</v>
      </c>
      <c r="H19" s="125">
        <v>0.46</v>
      </c>
    </row>
    <row r="20" spans="2:8">
      <c r="B20" s="111" t="s">
        <v>97</v>
      </c>
      <c r="C20" s="179">
        <v>1458.97</v>
      </c>
      <c r="D20" s="125">
        <v>0.34</v>
      </c>
      <c r="E20" s="179">
        <v>971.89</v>
      </c>
      <c r="F20" s="125">
        <v>0.4</v>
      </c>
      <c r="G20" s="179">
        <v>924.47</v>
      </c>
      <c r="H20" s="125">
        <v>0.39</v>
      </c>
    </row>
    <row r="21" spans="2:8">
      <c r="B21" s="111" t="s">
        <v>98</v>
      </c>
      <c r="C21" s="179">
        <v>200</v>
      </c>
      <c r="D21" s="125">
        <v>0</v>
      </c>
      <c r="E21" s="179">
        <v>384.78</v>
      </c>
      <c r="F21" s="125">
        <v>0.53</v>
      </c>
      <c r="G21" s="179">
        <v>452.01</v>
      </c>
      <c r="H21" s="125">
        <v>0.48</v>
      </c>
    </row>
    <row r="22" spans="2:8">
      <c r="B22" s="111" t="s">
        <v>99</v>
      </c>
      <c r="C22" s="179">
        <v>284.83</v>
      </c>
      <c r="D22" s="125">
        <v>0.39</v>
      </c>
      <c r="E22" s="179">
        <v>404.64</v>
      </c>
      <c r="F22" s="125">
        <v>0.44</v>
      </c>
      <c r="G22" s="179">
        <v>415.93</v>
      </c>
      <c r="H22" s="125">
        <v>0.41</v>
      </c>
    </row>
    <row r="23" spans="2:8">
      <c r="B23" s="111" t="s">
        <v>100</v>
      </c>
      <c r="C23" s="179">
        <v>640.91</v>
      </c>
      <c r="D23" s="125">
        <v>0.26</v>
      </c>
      <c r="E23" s="179">
        <v>613.02</v>
      </c>
      <c r="F23" s="125">
        <v>0.24</v>
      </c>
      <c r="G23" s="179">
        <v>606.08000000000004</v>
      </c>
      <c r="H23" s="125">
        <v>0.24</v>
      </c>
    </row>
    <row r="24" spans="2:8">
      <c r="B24" s="111" t="s">
        <v>101</v>
      </c>
      <c r="C24" s="183" t="s">
        <v>82</v>
      </c>
      <c r="D24" s="184" t="s">
        <v>82</v>
      </c>
      <c r="E24" s="179">
        <v>394.2</v>
      </c>
      <c r="F24" s="125">
        <v>0.57999999999999996</v>
      </c>
      <c r="G24" s="179">
        <v>402.18</v>
      </c>
      <c r="H24" s="125">
        <v>0.56000000000000005</v>
      </c>
    </row>
    <row r="25" spans="2:8">
      <c r="B25" s="111" t="s">
        <v>102</v>
      </c>
      <c r="C25" s="179">
        <v>1319.25</v>
      </c>
      <c r="D25" s="125">
        <v>0.37</v>
      </c>
      <c r="E25" s="179">
        <v>902.39</v>
      </c>
      <c r="F25" s="125">
        <v>0.65</v>
      </c>
      <c r="G25" s="179">
        <v>930.95</v>
      </c>
      <c r="H25" s="125">
        <v>0.57999999999999996</v>
      </c>
    </row>
    <row r="26" spans="2:8">
      <c r="B26" s="111" t="s">
        <v>103</v>
      </c>
      <c r="C26" s="179">
        <v>298.07</v>
      </c>
      <c r="D26" s="125">
        <v>0.42</v>
      </c>
      <c r="E26" s="179">
        <v>623.23</v>
      </c>
      <c r="F26" s="125">
        <v>0.35</v>
      </c>
      <c r="G26" s="179">
        <v>675.8</v>
      </c>
      <c r="H26" s="125">
        <v>0.35</v>
      </c>
    </row>
    <row r="27" spans="2:8">
      <c r="B27" s="111" t="s">
        <v>104</v>
      </c>
      <c r="C27" s="179">
        <v>764.69</v>
      </c>
      <c r="D27" s="125">
        <v>0.12</v>
      </c>
      <c r="E27" s="179">
        <v>724.31</v>
      </c>
      <c r="F27" s="125">
        <v>0.13</v>
      </c>
      <c r="G27" s="179">
        <v>719.14</v>
      </c>
      <c r="H27" s="125">
        <v>0.15</v>
      </c>
    </row>
    <row r="28" spans="2:8">
      <c r="B28" s="111" t="s">
        <v>105</v>
      </c>
      <c r="C28" s="183" t="s">
        <v>82</v>
      </c>
      <c r="D28" s="184" t="s">
        <v>82</v>
      </c>
      <c r="E28" s="183" t="s">
        <v>82</v>
      </c>
      <c r="F28" s="184" t="s">
        <v>82</v>
      </c>
      <c r="G28" s="183" t="s">
        <v>82</v>
      </c>
      <c r="H28" s="184" t="s">
        <v>82</v>
      </c>
    </row>
    <row r="29" spans="2:8">
      <c r="B29" s="115" t="s">
        <v>106</v>
      </c>
      <c r="C29" s="185" t="s">
        <v>82</v>
      </c>
      <c r="D29" s="186" t="s">
        <v>82</v>
      </c>
      <c r="E29" s="180">
        <v>458.1</v>
      </c>
      <c r="F29" s="126">
        <v>0.66</v>
      </c>
      <c r="G29" s="185" t="s">
        <v>82</v>
      </c>
      <c r="H29" s="186" t="s">
        <v>82</v>
      </c>
    </row>
    <row r="30" spans="2:8" ht="8" customHeight="1"/>
    <row r="31" spans="2:8">
      <c r="B31" s="119" t="s">
        <v>49</v>
      </c>
      <c r="C31" s="103">
        <v>399.43</v>
      </c>
      <c r="D31" s="137">
        <v>1.05</v>
      </c>
      <c r="E31" s="103">
        <v>543.71</v>
      </c>
      <c r="F31" s="137">
        <v>0.56000000000000005</v>
      </c>
      <c r="G31" s="103">
        <v>557.97</v>
      </c>
      <c r="H31" s="137">
        <v>0.49</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346</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78">
        <v>314.02999999999997</v>
      </c>
      <c r="D11" s="124">
        <v>0.31</v>
      </c>
      <c r="E11" s="178">
        <v>297.33999999999997</v>
      </c>
      <c r="F11" s="124">
        <v>0.49</v>
      </c>
      <c r="G11" s="178">
        <v>460.28</v>
      </c>
      <c r="H11" s="124">
        <v>0.54</v>
      </c>
    </row>
    <row r="12" spans="1:9">
      <c r="B12" s="111" t="s">
        <v>89</v>
      </c>
      <c r="C12" s="179">
        <v>221.32</v>
      </c>
      <c r="D12" s="125">
        <v>0.42</v>
      </c>
      <c r="E12" s="179">
        <v>191.2</v>
      </c>
      <c r="F12" s="125">
        <v>0.49</v>
      </c>
      <c r="G12" s="179">
        <v>316.04000000000002</v>
      </c>
      <c r="H12" s="125">
        <v>0.24</v>
      </c>
    </row>
    <row r="13" spans="1:9">
      <c r="B13" s="111" t="s">
        <v>90</v>
      </c>
      <c r="C13" s="179">
        <v>214.1</v>
      </c>
      <c r="D13" s="125">
        <v>0.2</v>
      </c>
      <c r="E13" s="179">
        <v>302.02</v>
      </c>
      <c r="F13" s="125">
        <v>0.11</v>
      </c>
      <c r="G13" s="179">
        <v>473.96</v>
      </c>
      <c r="H13" s="125">
        <v>0.15</v>
      </c>
    </row>
    <row r="14" spans="1:9">
      <c r="B14" s="111" t="s">
        <v>91</v>
      </c>
      <c r="C14" s="179">
        <v>245.27</v>
      </c>
      <c r="D14" s="125">
        <v>0.56000000000000005</v>
      </c>
      <c r="E14" s="179">
        <v>277.04000000000002</v>
      </c>
      <c r="F14" s="125">
        <v>0.46</v>
      </c>
      <c r="G14" s="179">
        <v>399.7</v>
      </c>
      <c r="H14" s="125">
        <v>0.61</v>
      </c>
    </row>
    <row r="15" spans="1:9">
      <c r="B15" s="111" t="s">
        <v>92</v>
      </c>
      <c r="C15" s="179">
        <v>358.87</v>
      </c>
      <c r="D15" s="125">
        <v>0.39</v>
      </c>
      <c r="E15" s="179">
        <v>367.56</v>
      </c>
      <c r="F15" s="125">
        <v>0.34</v>
      </c>
      <c r="G15" s="179">
        <v>603.48</v>
      </c>
      <c r="H15" s="125">
        <v>0.31</v>
      </c>
    </row>
    <row r="16" spans="1:9">
      <c r="B16" s="111" t="s">
        <v>93</v>
      </c>
      <c r="C16" s="179">
        <v>402.25</v>
      </c>
      <c r="D16" s="125">
        <v>0</v>
      </c>
      <c r="E16" s="179">
        <v>298.36</v>
      </c>
      <c r="F16" s="125">
        <v>0.43</v>
      </c>
      <c r="G16" s="183" t="s">
        <v>82</v>
      </c>
      <c r="H16" s="184" t="s">
        <v>82</v>
      </c>
    </row>
    <row r="17" spans="2:8">
      <c r="B17" s="111" t="s">
        <v>94</v>
      </c>
      <c r="C17" s="179">
        <v>235.19</v>
      </c>
      <c r="D17" s="125">
        <v>0.5</v>
      </c>
      <c r="E17" s="179">
        <v>500.6</v>
      </c>
      <c r="F17" s="125">
        <v>0.56999999999999995</v>
      </c>
      <c r="G17" s="179">
        <v>677.44</v>
      </c>
      <c r="H17" s="125">
        <v>0.5</v>
      </c>
    </row>
    <row r="18" spans="2:8">
      <c r="B18" s="111" t="s">
        <v>95</v>
      </c>
      <c r="C18" s="179">
        <v>200.68</v>
      </c>
      <c r="D18" s="125">
        <v>0.61</v>
      </c>
      <c r="E18" s="179">
        <v>236.34</v>
      </c>
      <c r="F18" s="125">
        <v>0.48</v>
      </c>
      <c r="G18" s="179">
        <v>263.93</v>
      </c>
      <c r="H18" s="125">
        <v>0.43</v>
      </c>
    </row>
    <row r="19" spans="2:8">
      <c r="B19" s="111" t="s">
        <v>96</v>
      </c>
      <c r="C19" s="179">
        <v>416.63</v>
      </c>
      <c r="D19" s="125">
        <v>0.13</v>
      </c>
      <c r="E19" s="179">
        <v>417.78</v>
      </c>
      <c r="F19" s="125">
        <v>0.12</v>
      </c>
      <c r="G19" s="179">
        <v>414.07</v>
      </c>
      <c r="H19" s="125">
        <v>0.14000000000000001</v>
      </c>
    </row>
    <row r="20" spans="2:8">
      <c r="B20" s="111" t="s">
        <v>97</v>
      </c>
      <c r="C20" s="179">
        <v>463.91</v>
      </c>
      <c r="D20" s="125">
        <v>0.48</v>
      </c>
      <c r="E20" s="179">
        <v>491.07</v>
      </c>
      <c r="F20" s="125">
        <v>0.4</v>
      </c>
      <c r="G20" s="179">
        <v>682.71</v>
      </c>
      <c r="H20" s="125">
        <v>0.26</v>
      </c>
    </row>
    <row r="21" spans="2:8">
      <c r="B21" s="111" t="s">
        <v>98</v>
      </c>
      <c r="C21" s="179">
        <v>300.10000000000002</v>
      </c>
      <c r="D21" s="125">
        <v>0.36</v>
      </c>
      <c r="E21" s="179">
        <v>334.34</v>
      </c>
      <c r="F21" s="125">
        <v>0.34</v>
      </c>
      <c r="G21" s="179">
        <v>352.92</v>
      </c>
      <c r="H21" s="125">
        <v>0.38</v>
      </c>
    </row>
    <row r="22" spans="2:8">
      <c r="B22" s="111" t="s">
        <v>99</v>
      </c>
      <c r="C22" s="179">
        <v>225.07</v>
      </c>
      <c r="D22" s="125">
        <v>0.42</v>
      </c>
      <c r="E22" s="179">
        <v>228.84</v>
      </c>
      <c r="F22" s="125">
        <v>0.42</v>
      </c>
      <c r="G22" s="179">
        <v>353.97</v>
      </c>
      <c r="H22" s="125">
        <v>0.43</v>
      </c>
    </row>
    <row r="23" spans="2:8">
      <c r="B23" s="111" t="s">
        <v>100</v>
      </c>
      <c r="C23" s="179">
        <v>321.41000000000003</v>
      </c>
      <c r="D23" s="125">
        <v>0.13</v>
      </c>
      <c r="E23" s="179">
        <v>336.77</v>
      </c>
      <c r="F23" s="125">
        <v>0.16</v>
      </c>
      <c r="G23" s="179">
        <v>460.88</v>
      </c>
      <c r="H23" s="125">
        <v>0.23</v>
      </c>
    </row>
    <row r="24" spans="2:8">
      <c r="B24" s="111" t="s">
        <v>101</v>
      </c>
      <c r="C24" s="179">
        <v>408.32</v>
      </c>
      <c r="D24" s="125">
        <v>0.18</v>
      </c>
      <c r="E24" s="179">
        <v>426.58</v>
      </c>
      <c r="F24" s="125">
        <v>0.26</v>
      </c>
      <c r="G24" s="179">
        <v>612.02</v>
      </c>
      <c r="H24" s="125">
        <v>0.25</v>
      </c>
    </row>
    <row r="25" spans="2:8">
      <c r="B25" s="111" t="s">
        <v>102</v>
      </c>
      <c r="C25" s="179">
        <v>743.52</v>
      </c>
      <c r="D25" s="125">
        <v>0.55000000000000004</v>
      </c>
      <c r="E25" s="179">
        <v>709.14</v>
      </c>
      <c r="F25" s="125">
        <v>0.56999999999999995</v>
      </c>
      <c r="G25" s="179">
        <v>757.58</v>
      </c>
      <c r="H25" s="125">
        <v>0.49</v>
      </c>
    </row>
    <row r="26" spans="2:8">
      <c r="B26" s="111" t="s">
        <v>103</v>
      </c>
      <c r="C26" s="179">
        <v>290</v>
      </c>
      <c r="D26" s="125">
        <v>0.06</v>
      </c>
      <c r="E26" s="179">
        <v>425</v>
      </c>
      <c r="F26" s="125">
        <v>0.25</v>
      </c>
      <c r="G26" s="179">
        <v>496.8</v>
      </c>
      <c r="H26" s="125">
        <v>0.01</v>
      </c>
    </row>
    <row r="27" spans="2:8">
      <c r="B27" s="111" t="s">
        <v>104</v>
      </c>
      <c r="C27" s="179">
        <v>327.52999999999997</v>
      </c>
      <c r="D27" s="125">
        <v>0.34</v>
      </c>
      <c r="E27" s="179">
        <v>298.64999999999998</v>
      </c>
      <c r="F27" s="125">
        <v>0.26</v>
      </c>
      <c r="G27" s="179">
        <v>564.17999999999995</v>
      </c>
      <c r="H27" s="125">
        <v>0.24</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266.41000000000003</v>
      </c>
      <c r="D31" s="137">
        <v>0.54</v>
      </c>
      <c r="E31" s="103">
        <v>370.57</v>
      </c>
      <c r="F31" s="137">
        <v>0.53</v>
      </c>
      <c r="G31" s="103">
        <v>506.41</v>
      </c>
      <c r="H31" s="137">
        <v>0.48</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347</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81" t="s">
        <v>82</v>
      </c>
      <c r="D11" s="182" t="s">
        <v>82</v>
      </c>
      <c r="E11" s="178">
        <v>450.35</v>
      </c>
      <c r="F11" s="124">
        <v>0.02</v>
      </c>
      <c r="G11" s="178">
        <v>824.74</v>
      </c>
      <c r="H11" s="124">
        <v>0.28999999999999998</v>
      </c>
    </row>
    <row r="12" spans="1:9">
      <c r="B12" s="111" t="s">
        <v>89</v>
      </c>
      <c r="C12" s="183" t="s">
        <v>82</v>
      </c>
      <c r="D12" s="184" t="s">
        <v>82</v>
      </c>
      <c r="E12" s="183" t="s">
        <v>82</v>
      </c>
      <c r="F12" s="184" t="s">
        <v>82</v>
      </c>
      <c r="G12" s="183" t="s">
        <v>82</v>
      </c>
      <c r="H12" s="184" t="s">
        <v>82</v>
      </c>
    </row>
    <row r="13" spans="1:9">
      <c r="B13" s="111" t="s">
        <v>90</v>
      </c>
      <c r="C13" s="179">
        <v>244.88</v>
      </c>
      <c r="D13" s="125">
        <v>0.44</v>
      </c>
      <c r="E13" s="183" t="s">
        <v>82</v>
      </c>
      <c r="F13" s="184" t="s">
        <v>82</v>
      </c>
      <c r="G13" s="183" t="s">
        <v>82</v>
      </c>
      <c r="H13" s="184" t="s">
        <v>82</v>
      </c>
    </row>
    <row r="14" spans="1:9">
      <c r="B14" s="111" t="s">
        <v>91</v>
      </c>
      <c r="C14" s="183" t="s">
        <v>82</v>
      </c>
      <c r="D14" s="184" t="s">
        <v>82</v>
      </c>
      <c r="E14" s="183" t="s">
        <v>82</v>
      </c>
      <c r="F14" s="184" t="s">
        <v>82</v>
      </c>
      <c r="G14" s="183" t="s">
        <v>82</v>
      </c>
      <c r="H14" s="184" t="s">
        <v>82</v>
      </c>
    </row>
    <row r="15" spans="1:9">
      <c r="B15" s="111" t="s">
        <v>92</v>
      </c>
      <c r="C15" s="179">
        <v>262.02</v>
      </c>
      <c r="D15" s="125">
        <v>0.34</v>
      </c>
      <c r="E15" s="179">
        <v>368.27</v>
      </c>
      <c r="F15" s="125">
        <v>0.31</v>
      </c>
      <c r="G15" s="179">
        <v>588.53</v>
      </c>
      <c r="H15" s="125">
        <v>0.33</v>
      </c>
    </row>
    <row r="16" spans="1:9">
      <c r="B16" s="111" t="s">
        <v>93</v>
      </c>
      <c r="C16" s="179">
        <v>141.30000000000001</v>
      </c>
      <c r="D16" s="125">
        <v>0.46</v>
      </c>
      <c r="E16" s="179">
        <v>175.85</v>
      </c>
      <c r="F16" s="125">
        <v>0.37</v>
      </c>
      <c r="G16" s="179">
        <v>194.9</v>
      </c>
      <c r="H16" s="125">
        <v>0.32</v>
      </c>
    </row>
    <row r="17" spans="2:8">
      <c r="B17" s="111" t="s">
        <v>94</v>
      </c>
      <c r="C17" s="179">
        <v>179.56</v>
      </c>
      <c r="D17" s="125">
        <v>0.85</v>
      </c>
      <c r="E17" s="179">
        <v>207.3</v>
      </c>
      <c r="F17" s="125">
        <v>1.08</v>
      </c>
      <c r="G17" s="179">
        <v>241.11</v>
      </c>
      <c r="H17" s="125">
        <v>0.96</v>
      </c>
    </row>
    <row r="18" spans="2:8">
      <c r="B18" s="111" t="s">
        <v>95</v>
      </c>
      <c r="C18" s="179">
        <v>137.54</v>
      </c>
      <c r="D18" s="125">
        <v>0.49</v>
      </c>
      <c r="E18" s="179">
        <v>195.84</v>
      </c>
      <c r="F18" s="125">
        <v>0.52</v>
      </c>
      <c r="G18" s="179">
        <v>227.97</v>
      </c>
      <c r="H18" s="125">
        <v>0.48</v>
      </c>
    </row>
    <row r="19" spans="2:8">
      <c r="B19" s="111" t="s">
        <v>96</v>
      </c>
      <c r="C19" s="183" t="s">
        <v>82</v>
      </c>
      <c r="D19" s="184" t="s">
        <v>82</v>
      </c>
      <c r="E19" s="183" t="s">
        <v>82</v>
      </c>
      <c r="F19" s="184" t="s">
        <v>82</v>
      </c>
      <c r="G19" s="183" t="s">
        <v>82</v>
      </c>
      <c r="H19" s="184" t="s">
        <v>82</v>
      </c>
    </row>
    <row r="20" spans="2:8">
      <c r="B20" s="111" t="s">
        <v>97</v>
      </c>
      <c r="C20" s="183" t="s">
        <v>82</v>
      </c>
      <c r="D20" s="184" t="s">
        <v>82</v>
      </c>
      <c r="E20" s="183" t="s">
        <v>82</v>
      </c>
      <c r="F20" s="184" t="s">
        <v>82</v>
      </c>
      <c r="G20" s="183" t="s">
        <v>82</v>
      </c>
      <c r="H20" s="184" t="s">
        <v>82</v>
      </c>
    </row>
    <row r="21" spans="2:8">
      <c r="B21" s="111" t="s">
        <v>98</v>
      </c>
      <c r="C21" s="183" t="s">
        <v>82</v>
      </c>
      <c r="D21" s="184" t="s">
        <v>82</v>
      </c>
      <c r="E21" s="179">
        <v>330.17</v>
      </c>
      <c r="F21" s="125">
        <v>0.41</v>
      </c>
      <c r="G21" s="179">
        <v>428.87</v>
      </c>
      <c r="H21" s="125">
        <v>0.41</v>
      </c>
    </row>
    <row r="22" spans="2:8">
      <c r="B22" s="111" t="s">
        <v>99</v>
      </c>
      <c r="C22" s="183" t="s">
        <v>82</v>
      </c>
      <c r="D22" s="184" t="s">
        <v>82</v>
      </c>
      <c r="E22" s="183" t="s">
        <v>82</v>
      </c>
      <c r="F22" s="184" t="s">
        <v>82</v>
      </c>
      <c r="G22" s="183" t="s">
        <v>82</v>
      </c>
      <c r="H22" s="184" t="s">
        <v>82</v>
      </c>
    </row>
    <row r="23" spans="2:8">
      <c r="B23" s="111" t="s">
        <v>100</v>
      </c>
      <c r="C23" s="179">
        <v>304.44</v>
      </c>
      <c r="D23" s="125">
        <v>0.11</v>
      </c>
      <c r="E23" s="179">
        <v>332.71</v>
      </c>
      <c r="F23" s="125">
        <v>0.22</v>
      </c>
      <c r="G23" s="179">
        <v>448.8</v>
      </c>
      <c r="H23" s="125">
        <v>0.33</v>
      </c>
    </row>
    <row r="24" spans="2:8">
      <c r="B24" s="111" t="s">
        <v>101</v>
      </c>
      <c r="C24" s="179">
        <v>301.02</v>
      </c>
      <c r="D24" s="125">
        <v>0.15</v>
      </c>
      <c r="E24" s="179">
        <v>405.31</v>
      </c>
      <c r="F24" s="125">
        <v>0.21</v>
      </c>
      <c r="G24" s="179">
        <v>680.8</v>
      </c>
      <c r="H24" s="125">
        <v>0.19</v>
      </c>
    </row>
    <row r="25" spans="2:8">
      <c r="B25" s="111" t="s">
        <v>102</v>
      </c>
      <c r="C25" s="183" t="s">
        <v>82</v>
      </c>
      <c r="D25" s="184" t="s">
        <v>82</v>
      </c>
      <c r="E25" s="183" t="s">
        <v>82</v>
      </c>
      <c r="F25" s="184" t="s">
        <v>82</v>
      </c>
      <c r="G25" s="183" t="s">
        <v>82</v>
      </c>
      <c r="H25" s="184" t="s">
        <v>82</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262.47000000000003</v>
      </c>
      <c r="D31" s="137">
        <v>0.39</v>
      </c>
      <c r="E31" s="103">
        <v>299.91000000000003</v>
      </c>
      <c r="F31" s="137">
        <v>0.54</v>
      </c>
      <c r="G31" s="103">
        <v>411.15</v>
      </c>
      <c r="H31" s="137">
        <v>0.56999999999999995</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5:I34"/>
  <sheetViews>
    <sheetView showGridLines="0" workbookViewId="0"/>
  </sheetViews>
  <sheetFormatPr baseColWidth="10" defaultColWidth="8.7265625" defaultRowHeight="14.5"/>
  <cols>
    <col min="1" max="1" width="7.453125" customWidth="1"/>
    <col min="2" max="2" width="32.453125" customWidth="1"/>
    <col min="3" max="8" width="13" customWidth="1"/>
  </cols>
  <sheetData>
    <row r="5" spans="1:9" ht="19.5" customHeight="1"/>
    <row r="6" spans="1:9" ht="47" customHeight="1">
      <c r="A6" s="266" t="s">
        <v>348</v>
      </c>
      <c r="B6" s="202"/>
      <c r="C6" s="202"/>
      <c r="D6" s="202"/>
      <c r="E6" s="202"/>
      <c r="F6" s="202"/>
      <c r="G6" s="202"/>
      <c r="H6" s="202"/>
      <c r="I6" s="202"/>
    </row>
    <row r="7" spans="1:9" ht="19" customHeight="1">
      <c r="B7" s="203" t="s">
        <v>113</v>
      </c>
      <c r="C7" s="202"/>
      <c r="D7" s="202"/>
      <c r="E7" s="202"/>
      <c r="F7" s="202"/>
      <c r="G7" s="202"/>
      <c r="H7" s="202"/>
      <c r="I7" s="202"/>
    </row>
    <row r="8" spans="1:9" ht="7.5" customHeight="1"/>
    <row r="9" spans="1:9">
      <c r="B9" s="263" t="s">
        <v>114</v>
      </c>
      <c r="C9" s="264" t="s">
        <v>306</v>
      </c>
      <c r="D9" s="229"/>
      <c r="E9" s="264" t="s">
        <v>307</v>
      </c>
      <c r="F9" s="229"/>
      <c r="G9" s="264" t="s">
        <v>308</v>
      </c>
      <c r="H9" s="229"/>
    </row>
    <row r="10" spans="1:9" ht="49.5" customHeight="1">
      <c r="B10" s="218"/>
      <c r="C10" s="14" t="s">
        <v>341</v>
      </c>
      <c r="D10" s="14" t="s">
        <v>321</v>
      </c>
      <c r="E10" s="14" t="s">
        <v>341</v>
      </c>
      <c r="F10" s="14" t="s">
        <v>321</v>
      </c>
      <c r="G10" s="14" t="s">
        <v>341</v>
      </c>
      <c r="H10" s="15" t="s">
        <v>321</v>
      </c>
    </row>
    <row r="11" spans="1:9">
      <c r="B11" s="107" t="s">
        <v>88</v>
      </c>
      <c r="C11" s="181" t="s">
        <v>82</v>
      </c>
      <c r="D11" s="182" t="s">
        <v>82</v>
      </c>
      <c r="E11" s="181" t="s">
        <v>82</v>
      </c>
      <c r="F11" s="182" t="s">
        <v>82</v>
      </c>
      <c r="G11" s="181" t="s">
        <v>82</v>
      </c>
      <c r="H11" s="182" t="s">
        <v>82</v>
      </c>
    </row>
    <row r="12" spans="1:9">
      <c r="B12" s="111" t="s">
        <v>89</v>
      </c>
      <c r="C12" s="183" t="s">
        <v>82</v>
      </c>
      <c r="D12" s="184" t="s">
        <v>82</v>
      </c>
      <c r="E12" s="183" t="s">
        <v>82</v>
      </c>
      <c r="F12" s="184" t="s">
        <v>82</v>
      </c>
      <c r="G12" s="183" t="s">
        <v>82</v>
      </c>
      <c r="H12" s="184" t="s">
        <v>82</v>
      </c>
    </row>
    <row r="13" spans="1:9">
      <c r="B13" s="111" t="s">
        <v>90</v>
      </c>
      <c r="C13" s="179">
        <v>21.05</v>
      </c>
      <c r="D13" s="125">
        <v>0.28999999999999998</v>
      </c>
      <c r="E13" s="179">
        <v>21.55</v>
      </c>
      <c r="F13" s="125">
        <v>0.28999999999999998</v>
      </c>
      <c r="G13" s="179">
        <v>20.38</v>
      </c>
      <c r="H13" s="125">
        <v>0.28000000000000003</v>
      </c>
    </row>
    <row r="14" spans="1:9">
      <c r="B14" s="111" t="s">
        <v>91</v>
      </c>
      <c r="C14" s="183" t="s">
        <v>82</v>
      </c>
      <c r="D14" s="184" t="s">
        <v>82</v>
      </c>
      <c r="E14" s="183" t="s">
        <v>82</v>
      </c>
      <c r="F14" s="184" t="s">
        <v>82</v>
      </c>
      <c r="G14" s="183" t="s">
        <v>82</v>
      </c>
      <c r="H14" s="184" t="s">
        <v>82</v>
      </c>
    </row>
    <row r="15" spans="1:9">
      <c r="B15" s="111" t="s">
        <v>92</v>
      </c>
      <c r="C15" s="179">
        <v>24.88</v>
      </c>
      <c r="D15" s="125">
        <v>0.09</v>
      </c>
      <c r="E15" s="179">
        <v>26.67</v>
      </c>
      <c r="F15" s="125">
        <v>0.05</v>
      </c>
      <c r="G15" s="179">
        <v>27.5</v>
      </c>
      <c r="H15" s="125">
        <v>0</v>
      </c>
    </row>
    <row r="16" spans="1:9">
      <c r="B16" s="111" t="s">
        <v>93</v>
      </c>
      <c r="C16" s="183" t="s">
        <v>82</v>
      </c>
      <c r="D16" s="184" t="s">
        <v>82</v>
      </c>
      <c r="E16" s="183" t="s">
        <v>82</v>
      </c>
      <c r="F16" s="184" t="s">
        <v>82</v>
      </c>
      <c r="G16" s="183" t="s">
        <v>82</v>
      </c>
      <c r="H16" s="184" t="s">
        <v>82</v>
      </c>
    </row>
    <row r="17" spans="2:8">
      <c r="B17" s="111" t="s">
        <v>94</v>
      </c>
      <c r="C17" s="183" t="s">
        <v>82</v>
      </c>
      <c r="D17" s="184" t="s">
        <v>82</v>
      </c>
      <c r="E17" s="183" t="s">
        <v>82</v>
      </c>
      <c r="F17" s="184" t="s">
        <v>82</v>
      </c>
      <c r="G17" s="183" t="s">
        <v>82</v>
      </c>
      <c r="H17" s="184" t="s">
        <v>82</v>
      </c>
    </row>
    <row r="18" spans="2:8">
      <c r="B18" s="111" t="s">
        <v>95</v>
      </c>
      <c r="C18" s="183" t="s">
        <v>82</v>
      </c>
      <c r="D18" s="184" t="s">
        <v>82</v>
      </c>
      <c r="E18" s="183" t="s">
        <v>82</v>
      </c>
      <c r="F18" s="184" t="s">
        <v>82</v>
      </c>
      <c r="G18" s="183" t="s">
        <v>82</v>
      </c>
      <c r="H18" s="184" t="s">
        <v>82</v>
      </c>
    </row>
    <row r="19" spans="2:8">
      <c r="B19" s="111" t="s">
        <v>96</v>
      </c>
      <c r="C19" s="183" t="s">
        <v>82</v>
      </c>
      <c r="D19" s="184" t="s">
        <v>82</v>
      </c>
      <c r="E19" s="183" t="s">
        <v>82</v>
      </c>
      <c r="F19" s="184" t="s">
        <v>82</v>
      </c>
      <c r="G19" s="183" t="s">
        <v>82</v>
      </c>
      <c r="H19" s="184" t="s">
        <v>82</v>
      </c>
    </row>
    <row r="20" spans="2:8">
      <c r="B20" s="111" t="s">
        <v>97</v>
      </c>
      <c r="C20" s="183" t="s">
        <v>82</v>
      </c>
      <c r="D20" s="184" t="s">
        <v>82</v>
      </c>
      <c r="E20" s="183" t="s">
        <v>82</v>
      </c>
      <c r="F20" s="184" t="s">
        <v>82</v>
      </c>
      <c r="G20" s="183" t="s">
        <v>82</v>
      </c>
      <c r="H20" s="184" t="s">
        <v>82</v>
      </c>
    </row>
    <row r="21" spans="2:8">
      <c r="B21" s="111" t="s">
        <v>98</v>
      </c>
      <c r="C21" s="183" t="s">
        <v>82</v>
      </c>
      <c r="D21" s="184" t="s">
        <v>82</v>
      </c>
      <c r="E21" s="183" t="s">
        <v>82</v>
      </c>
      <c r="F21" s="184" t="s">
        <v>82</v>
      </c>
      <c r="G21" s="183" t="s">
        <v>82</v>
      </c>
      <c r="H21" s="184" t="s">
        <v>82</v>
      </c>
    </row>
    <row r="22" spans="2:8">
      <c r="B22" s="111" t="s">
        <v>99</v>
      </c>
      <c r="C22" s="183" t="s">
        <v>82</v>
      </c>
      <c r="D22" s="184" t="s">
        <v>82</v>
      </c>
      <c r="E22" s="183" t="s">
        <v>82</v>
      </c>
      <c r="F22" s="184" t="s">
        <v>82</v>
      </c>
      <c r="G22" s="183" t="s">
        <v>82</v>
      </c>
      <c r="H22" s="184" t="s">
        <v>82</v>
      </c>
    </row>
    <row r="23" spans="2:8">
      <c r="B23" s="111" t="s">
        <v>100</v>
      </c>
      <c r="C23" s="183" t="s">
        <v>82</v>
      </c>
      <c r="D23" s="184" t="s">
        <v>82</v>
      </c>
      <c r="E23" s="183" t="s">
        <v>82</v>
      </c>
      <c r="F23" s="184" t="s">
        <v>82</v>
      </c>
      <c r="G23" s="183" t="s">
        <v>82</v>
      </c>
      <c r="H23" s="184" t="s">
        <v>82</v>
      </c>
    </row>
    <row r="24" spans="2:8">
      <c r="B24" s="111" t="s">
        <v>101</v>
      </c>
      <c r="C24" s="183" t="s">
        <v>82</v>
      </c>
      <c r="D24" s="184" t="s">
        <v>82</v>
      </c>
      <c r="E24" s="183" t="s">
        <v>82</v>
      </c>
      <c r="F24" s="184" t="s">
        <v>82</v>
      </c>
      <c r="G24" s="183" t="s">
        <v>82</v>
      </c>
      <c r="H24" s="184" t="s">
        <v>82</v>
      </c>
    </row>
    <row r="25" spans="2:8">
      <c r="B25" s="111" t="s">
        <v>102</v>
      </c>
      <c r="C25" s="183" t="s">
        <v>82</v>
      </c>
      <c r="D25" s="184" t="s">
        <v>82</v>
      </c>
      <c r="E25" s="183" t="s">
        <v>82</v>
      </c>
      <c r="F25" s="184" t="s">
        <v>82</v>
      </c>
      <c r="G25" s="183" t="s">
        <v>82</v>
      </c>
      <c r="H25" s="184" t="s">
        <v>82</v>
      </c>
    </row>
    <row r="26" spans="2:8">
      <c r="B26" s="111" t="s">
        <v>103</v>
      </c>
      <c r="C26" s="183" t="s">
        <v>82</v>
      </c>
      <c r="D26" s="184" t="s">
        <v>82</v>
      </c>
      <c r="E26" s="183" t="s">
        <v>82</v>
      </c>
      <c r="F26" s="184" t="s">
        <v>82</v>
      </c>
      <c r="G26" s="183" t="s">
        <v>82</v>
      </c>
      <c r="H26" s="184" t="s">
        <v>82</v>
      </c>
    </row>
    <row r="27" spans="2:8">
      <c r="B27" s="111" t="s">
        <v>104</v>
      </c>
      <c r="C27" s="183" t="s">
        <v>82</v>
      </c>
      <c r="D27" s="184" t="s">
        <v>82</v>
      </c>
      <c r="E27" s="183" t="s">
        <v>82</v>
      </c>
      <c r="F27" s="184" t="s">
        <v>82</v>
      </c>
      <c r="G27" s="183" t="s">
        <v>82</v>
      </c>
      <c r="H27" s="184" t="s">
        <v>82</v>
      </c>
    </row>
    <row r="28" spans="2:8">
      <c r="B28" s="111" t="s">
        <v>105</v>
      </c>
      <c r="C28" s="183" t="s">
        <v>82</v>
      </c>
      <c r="D28" s="184" t="s">
        <v>82</v>
      </c>
      <c r="E28" s="183" t="s">
        <v>82</v>
      </c>
      <c r="F28" s="184" t="s">
        <v>82</v>
      </c>
      <c r="G28" s="183" t="s">
        <v>82</v>
      </c>
      <c r="H28" s="184" t="s">
        <v>82</v>
      </c>
    </row>
    <row r="29" spans="2:8">
      <c r="B29" s="115" t="s">
        <v>106</v>
      </c>
      <c r="C29" s="185" t="s">
        <v>82</v>
      </c>
      <c r="D29" s="186" t="s">
        <v>82</v>
      </c>
      <c r="E29" s="185" t="s">
        <v>82</v>
      </c>
      <c r="F29" s="186" t="s">
        <v>82</v>
      </c>
      <c r="G29" s="185" t="s">
        <v>82</v>
      </c>
      <c r="H29" s="186" t="s">
        <v>82</v>
      </c>
    </row>
    <row r="30" spans="2:8" ht="8" customHeight="1"/>
    <row r="31" spans="2:8">
      <c r="B31" s="119" t="s">
        <v>49</v>
      </c>
      <c r="C31" s="103">
        <v>21.13</v>
      </c>
      <c r="D31" s="137">
        <v>0.28999999999999998</v>
      </c>
      <c r="E31" s="103">
        <v>21.71</v>
      </c>
      <c r="F31" s="137">
        <v>0.28999999999999998</v>
      </c>
      <c r="G31" s="103">
        <v>20.59</v>
      </c>
      <c r="H31" s="137">
        <v>0.28000000000000003</v>
      </c>
    </row>
    <row r="33" spans="2:8">
      <c r="B33" s="267" t="s">
        <v>322</v>
      </c>
      <c r="C33" s="202"/>
      <c r="D33" s="202"/>
      <c r="E33" s="202"/>
      <c r="F33" s="202"/>
      <c r="G33" s="202"/>
      <c r="H33" s="202"/>
    </row>
    <row r="34" spans="2:8" ht="50" customHeight="1">
      <c r="B34" s="244" t="s">
        <v>342</v>
      </c>
      <c r="C34" s="202"/>
      <c r="D34" s="202"/>
      <c r="E34" s="202"/>
      <c r="F34" s="202"/>
      <c r="G34" s="202"/>
      <c r="H34" s="202"/>
    </row>
  </sheetData>
  <mergeCells count="8">
    <mergeCell ref="B34:H34"/>
    <mergeCell ref="B9:B10"/>
    <mergeCell ref="B7:I7"/>
    <mergeCell ref="C9:D9"/>
    <mergeCell ref="A6:I6"/>
    <mergeCell ref="B33:H33"/>
    <mergeCell ref="G9:H9"/>
    <mergeCell ref="E9:F9"/>
  </mergeCells>
  <conditionalFormatting sqref="C11:C29">
    <cfRule type="colorScale" priority="1">
      <colorScale>
        <cfvo type="min"/>
        <cfvo type="max"/>
        <color rgb="FFFCFCFF"/>
        <color rgb="FFAD84C6"/>
      </colorScale>
    </cfRule>
  </conditionalFormatting>
  <conditionalFormatting sqref="E11:E29">
    <cfRule type="colorScale" priority="2">
      <colorScale>
        <cfvo type="min"/>
        <cfvo type="max"/>
        <color rgb="FFFCFCFF"/>
        <color rgb="FFAD84C6"/>
      </colorScale>
    </cfRule>
  </conditionalFormatting>
  <conditionalFormatting sqref="G11:G29">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93" orientation="landscape"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Q37"/>
  <sheetViews>
    <sheetView showGridLines="0" workbookViewId="0"/>
  </sheetViews>
  <sheetFormatPr baseColWidth="10" defaultColWidth="8.7265625" defaultRowHeight="14.5"/>
  <cols>
    <col min="1" max="1" width="1" customWidth="1"/>
    <col min="2" max="2" width="30.1796875" customWidth="1"/>
    <col min="3" max="3" width="1" customWidth="1"/>
    <col min="4" max="5" width="13" customWidth="1"/>
    <col min="6" max="6" width="1" customWidth="1"/>
    <col min="7" max="8" width="13" customWidth="1"/>
    <col min="9" max="9" width="1" customWidth="1"/>
    <col min="10" max="11" width="13" customWidth="1"/>
  </cols>
  <sheetData>
    <row r="1" spans="1:17" ht="12" customHeight="1"/>
    <row r="2" spans="1:17" ht="52.5" customHeight="1"/>
    <row r="3" spans="1:17" ht="9" customHeight="1"/>
    <row r="4" spans="1:17" ht="24.5" customHeight="1">
      <c r="A4" s="201" t="s">
        <v>45</v>
      </c>
      <c r="B4" s="202"/>
      <c r="C4" s="202"/>
      <c r="D4" s="202"/>
      <c r="E4" s="202"/>
      <c r="F4" s="202"/>
      <c r="G4" s="202"/>
      <c r="H4" s="202"/>
      <c r="I4" s="202"/>
      <c r="J4" s="202"/>
      <c r="K4" s="202"/>
      <c r="L4" s="202"/>
      <c r="M4" s="202"/>
      <c r="N4" s="202"/>
      <c r="O4" s="202"/>
      <c r="P4" s="202"/>
      <c r="Q4" s="202"/>
    </row>
    <row r="5" spans="1:17" ht="19.5" customHeight="1">
      <c r="B5" s="203" t="s">
        <v>113</v>
      </c>
      <c r="C5" s="202"/>
      <c r="D5" s="202"/>
      <c r="E5" s="202"/>
      <c r="F5" s="202"/>
      <c r="G5" s="202"/>
      <c r="H5" s="202"/>
      <c r="I5" s="202"/>
      <c r="J5" s="202"/>
      <c r="K5" s="202"/>
      <c r="L5" s="202"/>
      <c r="M5" s="202"/>
      <c r="N5" s="202"/>
      <c r="O5" s="202"/>
      <c r="P5" s="202"/>
      <c r="Q5" s="202"/>
    </row>
    <row r="6" spans="1:17" ht="9" customHeight="1"/>
    <row r="7" spans="1:17" ht="7" customHeight="1"/>
    <row r="8" spans="1:17" ht="30" customHeight="1">
      <c r="B8" s="269" t="s">
        <v>349</v>
      </c>
      <c r="C8" s="270"/>
      <c r="D8" s="270"/>
      <c r="E8" s="270"/>
      <c r="F8" s="270"/>
      <c r="G8" s="270"/>
      <c r="H8" s="270"/>
      <c r="I8" s="270"/>
      <c r="J8" s="270"/>
      <c r="K8" s="271"/>
    </row>
    <row r="9" spans="1:17" ht="9" customHeight="1"/>
    <row r="10" spans="1:17" ht="69.5" customHeight="1">
      <c r="B10" s="222" t="s">
        <v>114</v>
      </c>
      <c r="D10" s="268" t="s">
        <v>350</v>
      </c>
      <c r="E10" s="229"/>
      <c r="G10" s="268" t="s">
        <v>351</v>
      </c>
      <c r="H10" s="229"/>
      <c r="J10" s="268" t="s">
        <v>352</v>
      </c>
      <c r="K10" s="229"/>
    </row>
    <row r="11" spans="1:17" ht="39.5" customHeight="1">
      <c r="B11" s="224"/>
      <c r="D11" s="39" t="s">
        <v>353</v>
      </c>
      <c r="E11" s="15" t="s">
        <v>354</v>
      </c>
      <c r="G11" s="39" t="s">
        <v>353</v>
      </c>
      <c r="H11" s="15" t="s">
        <v>354</v>
      </c>
      <c r="J11" s="39" t="s">
        <v>353</v>
      </c>
      <c r="K11" s="15" t="s">
        <v>354</v>
      </c>
    </row>
    <row r="12" spans="1:17" ht="10" customHeight="1"/>
    <row r="13" spans="1:17">
      <c r="B13" s="107" t="s">
        <v>88</v>
      </c>
      <c r="D13" s="95">
        <v>83185</v>
      </c>
      <c r="E13" s="187">
        <v>376</v>
      </c>
      <c r="G13" s="95">
        <v>69833</v>
      </c>
      <c r="H13" s="187">
        <v>16</v>
      </c>
      <c r="J13" s="95">
        <v>69833</v>
      </c>
      <c r="K13" s="187">
        <v>413</v>
      </c>
    </row>
    <row r="14" spans="1:17">
      <c r="B14" s="111" t="s">
        <v>89</v>
      </c>
      <c r="D14" s="72">
        <v>10697</v>
      </c>
      <c r="E14" s="188">
        <v>89</v>
      </c>
      <c r="G14" s="72">
        <v>9697</v>
      </c>
      <c r="H14" s="188">
        <v>21</v>
      </c>
      <c r="J14" s="72">
        <v>9697</v>
      </c>
      <c r="K14" s="188">
        <v>111</v>
      </c>
    </row>
    <row r="15" spans="1:17">
      <c r="B15" s="111" t="s">
        <v>90</v>
      </c>
      <c r="D15" s="72">
        <v>8351</v>
      </c>
      <c r="E15" s="188">
        <v>299</v>
      </c>
      <c r="G15" s="72">
        <v>7273</v>
      </c>
      <c r="H15" s="188">
        <v>119</v>
      </c>
      <c r="J15" s="72">
        <v>7273</v>
      </c>
      <c r="K15" s="188">
        <v>416</v>
      </c>
    </row>
    <row r="16" spans="1:17">
      <c r="B16" s="111" t="s">
        <v>91</v>
      </c>
      <c r="D16" s="72">
        <v>8768</v>
      </c>
      <c r="E16" s="188">
        <v>93</v>
      </c>
      <c r="G16" s="72">
        <v>6515</v>
      </c>
      <c r="H16" s="188">
        <v>90</v>
      </c>
      <c r="J16" s="72">
        <v>6515</v>
      </c>
      <c r="K16" s="188">
        <v>192</v>
      </c>
    </row>
    <row r="17" spans="2:11">
      <c r="B17" s="111" t="s">
        <v>92</v>
      </c>
      <c r="D17" s="72">
        <v>24999</v>
      </c>
      <c r="E17" s="188">
        <v>152</v>
      </c>
      <c r="G17" s="72">
        <v>30168</v>
      </c>
      <c r="H17" s="188">
        <v>58</v>
      </c>
      <c r="J17" s="72">
        <v>30168</v>
      </c>
      <c r="K17" s="188">
        <v>250</v>
      </c>
    </row>
    <row r="18" spans="2:11">
      <c r="B18" s="111" t="s">
        <v>93</v>
      </c>
      <c r="D18" s="72">
        <v>2904</v>
      </c>
      <c r="E18" s="188">
        <v>123</v>
      </c>
      <c r="G18" s="72">
        <v>2036</v>
      </c>
      <c r="H18" s="188">
        <v>48</v>
      </c>
      <c r="J18" s="72">
        <v>2036</v>
      </c>
      <c r="K18" s="188">
        <v>171</v>
      </c>
    </row>
    <row r="19" spans="2:11">
      <c r="B19" s="111" t="s">
        <v>94</v>
      </c>
      <c r="D19" s="72">
        <v>13788</v>
      </c>
      <c r="E19" s="188">
        <v>119</v>
      </c>
      <c r="G19" s="72">
        <v>13511</v>
      </c>
      <c r="H19" s="188">
        <v>0</v>
      </c>
      <c r="J19" s="72">
        <v>13511</v>
      </c>
      <c r="K19" s="188">
        <v>120</v>
      </c>
    </row>
    <row r="20" spans="2:11">
      <c r="B20" s="111" t="s">
        <v>95</v>
      </c>
      <c r="D20" s="72">
        <v>14197</v>
      </c>
      <c r="E20" s="188">
        <v>115</v>
      </c>
      <c r="G20" s="72">
        <v>13613</v>
      </c>
      <c r="H20" s="188">
        <v>52</v>
      </c>
      <c r="J20" s="72">
        <v>13613</v>
      </c>
      <c r="K20" s="188">
        <v>165</v>
      </c>
    </row>
    <row r="21" spans="2:11">
      <c r="B21" s="111" t="s">
        <v>96</v>
      </c>
      <c r="D21" s="72">
        <v>75811</v>
      </c>
      <c r="E21" s="188">
        <v>204</v>
      </c>
      <c r="G21" s="72">
        <v>26129</v>
      </c>
      <c r="H21" s="188">
        <v>53</v>
      </c>
      <c r="J21" s="72">
        <v>26129</v>
      </c>
      <c r="K21" s="188">
        <v>264</v>
      </c>
    </row>
    <row r="22" spans="2:11">
      <c r="B22" s="111" t="s">
        <v>97</v>
      </c>
      <c r="D22" s="72">
        <v>39584</v>
      </c>
      <c r="E22" s="188">
        <v>254</v>
      </c>
      <c r="G22" s="72">
        <v>29391</v>
      </c>
      <c r="H22" s="188">
        <v>42</v>
      </c>
      <c r="J22" s="72">
        <v>29391</v>
      </c>
      <c r="K22" s="188">
        <v>299</v>
      </c>
    </row>
    <row r="23" spans="2:11">
      <c r="B23" s="111" t="s">
        <v>98</v>
      </c>
      <c r="D23" s="72">
        <v>8739</v>
      </c>
      <c r="E23" s="188">
        <v>157</v>
      </c>
      <c r="G23" s="72">
        <v>3792</v>
      </c>
      <c r="H23" s="188">
        <v>118</v>
      </c>
      <c r="J23" s="72">
        <v>3792</v>
      </c>
      <c r="K23" s="188">
        <v>272</v>
      </c>
    </row>
    <row r="24" spans="2:11">
      <c r="B24" s="111" t="s">
        <v>99</v>
      </c>
      <c r="D24" s="72">
        <v>10432</v>
      </c>
      <c r="E24" s="188">
        <v>178</v>
      </c>
      <c r="G24" s="72">
        <v>18405</v>
      </c>
      <c r="H24" s="188">
        <v>139</v>
      </c>
      <c r="J24" s="72">
        <v>18405</v>
      </c>
      <c r="K24" s="188">
        <v>308</v>
      </c>
    </row>
    <row r="25" spans="2:11">
      <c r="B25" s="111" t="s">
        <v>100</v>
      </c>
      <c r="D25" s="72">
        <v>53049</v>
      </c>
      <c r="E25" s="188">
        <v>209</v>
      </c>
      <c r="G25" s="72">
        <v>42728</v>
      </c>
      <c r="H25" s="188">
        <v>49</v>
      </c>
      <c r="J25" s="72">
        <v>42728</v>
      </c>
      <c r="K25" s="188">
        <v>335</v>
      </c>
    </row>
    <row r="26" spans="2:11">
      <c r="B26" s="111" t="s">
        <v>101</v>
      </c>
      <c r="D26" s="72">
        <v>14597</v>
      </c>
      <c r="E26" s="188">
        <v>299</v>
      </c>
      <c r="G26" s="72">
        <v>7411</v>
      </c>
      <c r="H26" s="188">
        <v>202</v>
      </c>
      <c r="J26" s="72">
        <v>7411</v>
      </c>
      <c r="K26" s="188">
        <v>536</v>
      </c>
    </row>
    <row r="27" spans="2:11">
      <c r="B27" s="111" t="s">
        <v>102</v>
      </c>
      <c r="D27" s="72">
        <v>2607</v>
      </c>
      <c r="E27" s="188">
        <v>144</v>
      </c>
      <c r="G27" s="72">
        <v>1775</v>
      </c>
      <c r="H27" s="188">
        <v>85</v>
      </c>
      <c r="J27" s="72">
        <v>1775</v>
      </c>
      <c r="K27" s="188">
        <v>222</v>
      </c>
    </row>
    <row r="28" spans="2:11">
      <c r="B28" s="111" t="s">
        <v>103</v>
      </c>
      <c r="D28" s="72">
        <v>16506</v>
      </c>
      <c r="E28" s="188">
        <v>80</v>
      </c>
      <c r="G28" s="72">
        <v>8680</v>
      </c>
      <c r="H28" s="188">
        <v>47</v>
      </c>
      <c r="J28" s="72">
        <v>8680</v>
      </c>
      <c r="K28" s="188">
        <v>130</v>
      </c>
    </row>
    <row r="29" spans="2:11">
      <c r="B29" s="111" t="s">
        <v>104</v>
      </c>
      <c r="D29" s="72">
        <v>2588</v>
      </c>
      <c r="E29" s="188">
        <v>73</v>
      </c>
      <c r="G29" s="72">
        <v>1293</v>
      </c>
      <c r="H29" s="188">
        <v>73</v>
      </c>
      <c r="J29" s="72">
        <v>1293</v>
      </c>
      <c r="K29" s="188">
        <v>131</v>
      </c>
    </row>
    <row r="30" spans="2:11">
      <c r="B30" s="111" t="s">
        <v>105</v>
      </c>
      <c r="D30" s="72">
        <v>335</v>
      </c>
      <c r="E30" s="188">
        <v>31</v>
      </c>
      <c r="G30" s="72">
        <v>228</v>
      </c>
      <c r="H30" s="188">
        <v>48</v>
      </c>
      <c r="J30" s="72">
        <v>228</v>
      </c>
      <c r="K30" s="188">
        <v>78</v>
      </c>
    </row>
    <row r="31" spans="2:11">
      <c r="B31" s="115" t="s">
        <v>106</v>
      </c>
      <c r="D31" s="87">
        <v>449</v>
      </c>
      <c r="E31" s="189">
        <v>79</v>
      </c>
      <c r="G31" s="87">
        <v>353</v>
      </c>
      <c r="H31" s="189">
        <v>92</v>
      </c>
      <c r="J31" s="87">
        <v>353</v>
      </c>
      <c r="K31" s="189">
        <v>183</v>
      </c>
    </row>
    <row r="32" spans="2:11" ht="8" customHeight="1"/>
    <row r="33" spans="2:11">
      <c r="B33" s="119" t="s">
        <v>49</v>
      </c>
      <c r="D33" s="60">
        <v>391586</v>
      </c>
      <c r="E33" s="190">
        <v>228</v>
      </c>
      <c r="G33" s="60">
        <v>292831</v>
      </c>
      <c r="H33" s="190">
        <v>52</v>
      </c>
      <c r="J33" s="60">
        <v>292831</v>
      </c>
      <c r="K33" s="190">
        <v>302</v>
      </c>
    </row>
    <row r="35" spans="2:11" ht="33.5" customHeight="1">
      <c r="B35" s="244" t="s">
        <v>355</v>
      </c>
      <c r="C35" s="202"/>
      <c r="D35" s="202"/>
      <c r="E35" s="202"/>
      <c r="F35" s="202"/>
      <c r="G35" s="202"/>
      <c r="H35" s="202"/>
      <c r="I35" s="202"/>
      <c r="J35" s="202"/>
      <c r="K35" s="202"/>
    </row>
    <row r="36" spans="2:11" ht="47" customHeight="1">
      <c r="B36" s="244" t="s">
        <v>356</v>
      </c>
      <c r="C36" s="202"/>
      <c r="D36" s="202"/>
      <c r="E36" s="202"/>
      <c r="F36" s="202"/>
      <c r="G36" s="202"/>
      <c r="H36" s="202"/>
      <c r="I36" s="202"/>
      <c r="J36" s="202"/>
      <c r="K36" s="202"/>
    </row>
    <row r="37" spans="2:11" ht="45" customHeight="1">
      <c r="B37" s="244" t="s">
        <v>357</v>
      </c>
      <c r="C37" s="202"/>
      <c r="D37" s="202"/>
      <c r="E37" s="202"/>
      <c r="F37" s="202"/>
      <c r="G37" s="202"/>
      <c r="H37" s="202"/>
      <c r="I37" s="202"/>
      <c r="J37" s="202"/>
      <c r="K37" s="202"/>
    </row>
  </sheetData>
  <mergeCells count="10">
    <mergeCell ref="D10:E10"/>
    <mergeCell ref="B8:K8"/>
    <mergeCell ref="B37:K37"/>
    <mergeCell ref="G10:H10"/>
    <mergeCell ref="A4:Q4"/>
    <mergeCell ref="J10:K10"/>
    <mergeCell ref="B35:K35"/>
    <mergeCell ref="B10:B11"/>
    <mergeCell ref="B36:K36"/>
    <mergeCell ref="B5:Q5"/>
  </mergeCells>
  <conditionalFormatting sqref="E13:E31">
    <cfRule type="colorScale" priority="1">
      <colorScale>
        <cfvo type="min"/>
        <cfvo type="max"/>
        <color rgb="FFFCFCFF"/>
        <color rgb="FFAD84C6"/>
      </colorScale>
    </cfRule>
  </conditionalFormatting>
  <conditionalFormatting sqref="H13:H31">
    <cfRule type="colorScale" priority="2">
      <colorScale>
        <cfvo type="min"/>
        <cfvo type="max"/>
        <color rgb="FFFCFCFF"/>
        <color rgb="FFAD84C6"/>
      </colorScale>
    </cfRule>
  </conditionalFormatting>
  <conditionalFormatting sqref="K13:K31">
    <cfRule type="colorScale" priority="3">
      <colorScale>
        <cfvo type="min"/>
        <cfvo type="max"/>
        <color rgb="FFFCFCFF"/>
        <color rgb="FFAD84C6"/>
      </colorScale>
    </cfRule>
  </conditionalFormatting>
  <printOptions horizontalCentered="1" verticalCentered="1"/>
  <pageMargins left="0.27777777777777779" right="0.27777777777777779" top="0.27777777777777779" bottom="0.27777777777777779" header="0.1388888888888889" footer="0.1388888888888889"/>
  <pageSetup paperSize="9" scale="71" orientation="landscape"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5:I38"/>
  <sheetViews>
    <sheetView showGridLines="0" workbookViewId="0"/>
  </sheetViews>
  <sheetFormatPr baseColWidth="10" defaultColWidth="8.7265625" defaultRowHeight="14.5"/>
  <cols>
    <col min="1" max="1" width="4.453125" customWidth="1"/>
    <col min="2" max="2" width="30.1796875" customWidth="1"/>
    <col min="3" max="3" width="19.1796875" customWidth="1"/>
    <col min="4" max="4" width="12" customWidth="1"/>
    <col min="5" max="5" width="17" customWidth="1"/>
    <col min="6" max="6" width="12" customWidth="1"/>
    <col min="7" max="7" width="17" customWidth="1"/>
    <col min="8" max="8" width="12" customWidth="1"/>
    <col min="9" max="9" width="17" customWidth="1"/>
  </cols>
  <sheetData>
    <row r="5" spans="1:9" ht="19.5" customHeight="1"/>
    <row r="6" spans="1:9" ht="42" customHeight="1">
      <c r="A6" s="201" t="s">
        <v>358</v>
      </c>
      <c r="B6" s="202"/>
      <c r="C6" s="202"/>
      <c r="D6" s="202"/>
      <c r="E6" s="202"/>
      <c r="F6" s="202"/>
      <c r="G6" s="202"/>
      <c r="H6" s="202"/>
      <c r="I6" s="202"/>
    </row>
    <row r="7" spans="1:9" ht="15.5">
      <c r="B7" s="203" t="s">
        <v>113</v>
      </c>
      <c r="C7" s="202"/>
      <c r="D7" s="202"/>
      <c r="E7" s="202"/>
      <c r="F7" s="202"/>
      <c r="G7" s="202"/>
      <c r="H7" s="202"/>
      <c r="I7" s="202"/>
    </row>
    <row r="8" spans="1:9" ht="11" customHeight="1"/>
    <row r="9" spans="1:9">
      <c r="B9" s="263" t="s">
        <v>114</v>
      </c>
      <c r="C9" s="264" t="s">
        <v>359</v>
      </c>
      <c r="D9" s="272"/>
      <c r="E9" s="265"/>
      <c r="F9" s="265"/>
      <c r="G9" s="265"/>
      <c r="H9" s="265"/>
      <c r="I9" s="229"/>
    </row>
    <row r="10" spans="1:9" ht="49.5" customHeight="1">
      <c r="B10" s="243"/>
      <c r="C10" s="249"/>
      <c r="D10" s="273" t="s">
        <v>360</v>
      </c>
      <c r="E10" s="206"/>
      <c r="F10" s="273" t="s">
        <v>361</v>
      </c>
      <c r="G10" s="210"/>
      <c r="H10" s="210"/>
      <c r="I10" s="211"/>
    </row>
    <row r="11" spans="1:9" ht="43" customHeight="1">
      <c r="B11" s="243"/>
      <c r="C11" s="249"/>
      <c r="D11" s="207"/>
      <c r="E11" s="209"/>
      <c r="F11" s="273" t="s">
        <v>362</v>
      </c>
      <c r="G11" s="211"/>
      <c r="H11" s="273" t="s">
        <v>363</v>
      </c>
      <c r="I11" s="211"/>
    </row>
    <row r="12" spans="1:9" ht="55" customHeight="1">
      <c r="B12" s="218"/>
      <c r="C12" s="220"/>
      <c r="D12" s="56" t="s">
        <v>119</v>
      </c>
      <c r="E12" s="56" t="s">
        <v>364</v>
      </c>
      <c r="F12" s="56" t="s">
        <v>119</v>
      </c>
      <c r="G12" s="56" t="s">
        <v>364</v>
      </c>
      <c r="H12" s="56" t="s">
        <v>119</v>
      </c>
      <c r="I12" s="57" t="s">
        <v>364</v>
      </c>
    </row>
    <row r="13" spans="1:9">
      <c r="B13" s="107" t="s">
        <v>88</v>
      </c>
      <c r="C13" s="98">
        <v>16964</v>
      </c>
      <c r="D13" s="95">
        <v>21</v>
      </c>
      <c r="E13" s="124">
        <v>0.1237915585946711</v>
      </c>
      <c r="F13" s="95">
        <v>242</v>
      </c>
      <c r="G13" s="124">
        <v>1.426550341900495</v>
      </c>
      <c r="H13" s="95">
        <v>16701</v>
      </c>
      <c r="I13" s="124">
        <v>98.44965809950483</v>
      </c>
    </row>
    <row r="14" spans="1:9">
      <c r="B14" s="111" t="s">
        <v>89</v>
      </c>
      <c r="C14" s="75">
        <v>3600</v>
      </c>
      <c r="D14" s="72">
        <v>0</v>
      </c>
      <c r="E14" s="125">
        <v>0</v>
      </c>
      <c r="F14" s="72">
        <v>3435</v>
      </c>
      <c r="G14" s="125">
        <v>95.416666666666671</v>
      </c>
      <c r="H14" s="72">
        <v>165</v>
      </c>
      <c r="I14" s="125">
        <v>4.583333333333333</v>
      </c>
    </row>
    <row r="15" spans="1:9">
      <c r="B15" s="111" t="s">
        <v>90</v>
      </c>
      <c r="C15" s="75">
        <v>4271</v>
      </c>
      <c r="D15" s="72">
        <v>0</v>
      </c>
      <c r="E15" s="125">
        <v>0</v>
      </c>
      <c r="F15" s="72">
        <v>126</v>
      </c>
      <c r="G15" s="125">
        <v>2.9501287754624208</v>
      </c>
      <c r="H15" s="72">
        <v>4145</v>
      </c>
      <c r="I15" s="125">
        <v>97.049871224537583</v>
      </c>
    </row>
    <row r="16" spans="1:9">
      <c r="B16" s="111" t="s">
        <v>91</v>
      </c>
      <c r="C16" s="75">
        <v>1399</v>
      </c>
      <c r="D16" s="72">
        <v>0</v>
      </c>
      <c r="E16" s="125">
        <v>0</v>
      </c>
      <c r="F16" s="72">
        <v>1299</v>
      </c>
      <c r="G16" s="125">
        <v>92.852037169406714</v>
      </c>
      <c r="H16" s="72">
        <v>100</v>
      </c>
      <c r="I16" s="125">
        <v>7.147962830593281</v>
      </c>
    </row>
    <row r="17" spans="2:9">
      <c r="B17" s="111" t="s">
        <v>92</v>
      </c>
      <c r="C17" s="75">
        <v>2623</v>
      </c>
      <c r="D17" s="72">
        <v>0</v>
      </c>
      <c r="E17" s="125">
        <v>0</v>
      </c>
      <c r="F17" s="72">
        <v>2402</v>
      </c>
      <c r="G17" s="125">
        <v>91.574532977506678</v>
      </c>
      <c r="H17" s="72">
        <v>221</v>
      </c>
      <c r="I17" s="125">
        <v>8.4254670224933292</v>
      </c>
    </row>
    <row r="18" spans="2:9">
      <c r="B18" s="111" t="s">
        <v>93</v>
      </c>
      <c r="C18" s="75">
        <v>648</v>
      </c>
      <c r="D18" s="72">
        <v>1</v>
      </c>
      <c r="E18" s="125">
        <v>0.15432098765432101</v>
      </c>
      <c r="F18" s="72">
        <v>593</v>
      </c>
      <c r="G18" s="125">
        <v>91.512345679012341</v>
      </c>
      <c r="H18" s="72">
        <v>54</v>
      </c>
      <c r="I18" s="125">
        <v>8.3333333333333321</v>
      </c>
    </row>
    <row r="19" spans="2:9">
      <c r="B19" s="111" t="s">
        <v>94</v>
      </c>
      <c r="C19" s="75">
        <v>3880</v>
      </c>
      <c r="D19" s="72">
        <v>3106</v>
      </c>
      <c r="E19" s="125">
        <v>80.051546391752581</v>
      </c>
      <c r="F19" s="72">
        <v>771</v>
      </c>
      <c r="G19" s="125">
        <v>19.871134020618559</v>
      </c>
      <c r="H19" s="72">
        <v>3</v>
      </c>
      <c r="I19" s="125">
        <v>7.7319587628865982E-2</v>
      </c>
    </row>
    <row r="20" spans="2:9">
      <c r="B20" s="111" t="s">
        <v>95</v>
      </c>
      <c r="C20" s="75">
        <v>3557</v>
      </c>
      <c r="D20" s="72">
        <v>0</v>
      </c>
      <c r="E20" s="125">
        <v>0</v>
      </c>
      <c r="F20" s="72">
        <v>3112</v>
      </c>
      <c r="G20" s="125">
        <v>87.489457407928029</v>
      </c>
      <c r="H20" s="72">
        <v>445</v>
      </c>
      <c r="I20" s="125">
        <v>12.510542592071969</v>
      </c>
    </row>
    <row r="21" spans="2:9">
      <c r="B21" s="111" t="s">
        <v>96</v>
      </c>
      <c r="C21" s="75">
        <v>30235</v>
      </c>
      <c r="D21" s="72">
        <v>0</v>
      </c>
      <c r="E21" s="125">
        <v>0</v>
      </c>
      <c r="F21" s="72">
        <v>22016</v>
      </c>
      <c r="G21" s="125">
        <v>72.816272531833974</v>
      </c>
      <c r="H21" s="72">
        <v>8219</v>
      </c>
      <c r="I21" s="125">
        <v>27.18372746816603</v>
      </c>
    </row>
    <row r="22" spans="2:9">
      <c r="B22" s="111" t="s">
        <v>97</v>
      </c>
      <c r="C22" s="75">
        <v>17930</v>
      </c>
      <c r="D22" s="72">
        <v>245</v>
      </c>
      <c r="E22" s="125">
        <v>1.366424986056888</v>
      </c>
      <c r="F22" s="72">
        <v>9599</v>
      </c>
      <c r="G22" s="125">
        <v>53.535973229224773</v>
      </c>
      <c r="H22" s="72">
        <v>8086</v>
      </c>
      <c r="I22" s="125">
        <v>45.09760178471835</v>
      </c>
    </row>
    <row r="23" spans="2:9">
      <c r="B23" s="111" t="s">
        <v>98</v>
      </c>
      <c r="C23" s="75">
        <v>3405</v>
      </c>
      <c r="D23" s="72">
        <v>0</v>
      </c>
      <c r="E23" s="125">
        <v>0</v>
      </c>
      <c r="F23" s="72">
        <v>2679</v>
      </c>
      <c r="G23" s="125">
        <v>78.678414096916299</v>
      </c>
      <c r="H23" s="72">
        <v>726</v>
      </c>
      <c r="I23" s="125">
        <v>21.321585903083701</v>
      </c>
    </row>
    <row r="24" spans="2:9">
      <c r="B24" s="111" t="s">
        <v>99</v>
      </c>
      <c r="C24" s="75">
        <v>12</v>
      </c>
      <c r="D24" s="72">
        <v>0</v>
      </c>
      <c r="E24" s="125">
        <v>0</v>
      </c>
      <c r="F24" s="72">
        <v>0</v>
      </c>
      <c r="G24" s="125">
        <v>0</v>
      </c>
      <c r="H24" s="72">
        <v>12</v>
      </c>
      <c r="I24" s="125">
        <v>100</v>
      </c>
    </row>
    <row r="25" spans="2:9">
      <c r="B25" s="111" t="s">
        <v>100</v>
      </c>
      <c r="C25" s="75">
        <v>189</v>
      </c>
      <c r="D25" s="72">
        <v>0</v>
      </c>
      <c r="E25" s="125">
        <v>0</v>
      </c>
      <c r="F25" s="72">
        <v>90</v>
      </c>
      <c r="G25" s="125">
        <v>47.619047619047613</v>
      </c>
      <c r="H25" s="72">
        <v>99</v>
      </c>
      <c r="I25" s="125">
        <v>52.380952380952387</v>
      </c>
    </row>
    <row r="26" spans="2:9">
      <c r="B26" s="111" t="s">
        <v>101</v>
      </c>
      <c r="C26" s="75">
        <v>5500</v>
      </c>
      <c r="D26" s="72">
        <v>0</v>
      </c>
      <c r="E26" s="125">
        <v>0</v>
      </c>
      <c r="F26" s="72">
        <v>2981</v>
      </c>
      <c r="G26" s="125">
        <v>54.2</v>
      </c>
      <c r="H26" s="72">
        <v>2519</v>
      </c>
      <c r="I26" s="125">
        <v>45.8</v>
      </c>
    </row>
    <row r="27" spans="2:9">
      <c r="B27" s="111" t="s">
        <v>102</v>
      </c>
      <c r="C27" s="75">
        <v>380</v>
      </c>
      <c r="D27" s="72">
        <v>0</v>
      </c>
      <c r="E27" s="125">
        <v>0</v>
      </c>
      <c r="F27" s="72">
        <v>88</v>
      </c>
      <c r="G27" s="125">
        <v>23.15789473684211</v>
      </c>
      <c r="H27" s="72">
        <v>292</v>
      </c>
      <c r="I27" s="125">
        <v>76.84210526315789</v>
      </c>
    </row>
    <row r="28" spans="2:9">
      <c r="B28" s="111" t="s">
        <v>103</v>
      </c>
      <c r="C28" s="75">
        <v>149</v>
      </c>
      <c r="D28" s="72">
        <v>2</v>
      </c>
      <c r="E28" s="125">
        <v>1.3422818791946309</v>
      </c>
      <c r="F28" s="72">
        <v>11</v>
      </c>
      <c r="G28" s="125">
        <v>7.3825503355704702</v>
      </c>
      <c r="H28" s="72">
        <v>136</v>
      </c>
      <c r="I28" s="125">
        <v>91.275167785234899</v>
      </c>
    </row>
    <row r="29" spans="2:9">
      <c r="B29" s="111" t="s">
        <v>104</v>
      </c>
      <c r="C29" s="75">
        <v>9</v>
      </c>
      <c r="D29" s="72">
        <v>0</v>
      </c>
      <c r="E29" s="125">
        <v>0</v>
      </c>
      <c r="F29" s="72">
        <v>2</v>
      </c>
      <c r="G29" s="125">
        <v>22.222222222222221</v>
      </c>
      <c r="H29" s="72">
        <v>7</v>
      </c>
      <c r="I29" s="125">
        <v>77.777777777777786</v>
      </c>
    </row>
    <row r="30" spans="2:9">
      <c r="B30" s="111" t="s">
        <v>105</v>
      </c>
      <c r="C30" s="75">
        <v>53</v>
      </c>
      <c r="D30" s="72">
        <v>0</v>
      </c>
      <c r="E30" s="125">
        <v>0</v>
      </c>
      <c r="F30" s="72">
        <v>33</v>
      </c>
      <c r="G30" s="125">
        <v>62.264150943396217</v>
      </c>
      <c r="H30" s="72">
        <v>20</v>
      </c>
      <c r="I30" s="125">
        <v>37.735849056603783</v>
      </c>
    </row>
    <row r="31" spans="2:9">
      <c r="B31" s="115" t="s">
        <v>106</v>
      </c>
      <c r="C31" s="90">
        <v>73</v>
      </c>
      <c r="D31" s="87">
        <v>0</v>
      </c>
      <c r="E31" s="126">
        <v>0</v>
      </c>
      <c r="F31" s="87">
        <v>58</v>
      </c>
      <c r="G31" s="126">
        <v>79.452054794520549</v>
      </c>
      <c r="H31" s="87">
        <v>15</v>
      </c>
      <c r="I31" s="126">
        <v>20.547945205479451</v>
      </c>
    </row>
    <row r="32" spans="2:9" ht="8" customHeight="1"/>
    <row r="33" spans="2:9">
      <c r="B33" s="119" t="s">
        <v>49</v>
      </c>
      <c r="C33" s="63">
        <v>94877</v>
      </c>
      <c r="D33" s="60">
        <v>3375</v>
      </c>
      <c r="E33" s="137">
        <v>3.557237265090591</v>
      </c>
      <c r="F33" s="60">
        <v>49537</v>
      </c>
      <c r="G33" s="137">
        <v>52.211811081716327</v>
      </c>
      <c r="H33" s="60">
        <v>41965</v>
      </c>
      <c r="I33" s="137">
        <v>44.230951653193081</v>
      </c>
    </row>
    <row r="35" spans="2:9">
      <c r="B35" s="244" t="s">
        <v>365</v>
      </c>
      <c r="C35" s="202"/>
      <c r="D35" s="202"/>
      <c r="E35" s="202"/>
      <c r="F35" s="202"/>
      <c r="G35" s="202"/>
      <c r="H35" s="202"/>
      <c r="I35" s="202"/>
    </row>
    <row r="36" spans="2:9">
      <c r="B36" s="244" t="s">
        <v>366</v>
      </c>
      <c r="C36" s="202"/>
      <c r="D36" s="202"/>
      <c r="E36" s="202"/>
      <c r="F36" s="202"/>
      <c r="G36" s="202"/>
      <c r="H36" s="202"/>
      <c r="I36" s="202"/>
    </row>
    <row r="37" spans="2:9" ht="28" customHeight="1">
      <c r="B37" s="244" t="s">
        <v>367</v>
      </c>
      <c r="C37" s="202"/>
      <c r="D37" s="202"/>
      <c r="E37" s="202"/>
      <c r="F37" s="202"/>
      <c r="G37" s="202"/>
      <c r="H37" s="202"/>
      <c r="I37" s="202"/>
    </row>
    <row r="38" spans="2:9">
      <c r="B38" s="244" t="s">
        <v>368</v>
      </c>
      <c r="C38" s="202"/>
      <c r="D38" s="202"/>
      <c r="E38" s="202"/>
      <c r="F38" s="202"/>
      <c r="G38" s="202"/>
      <c r="H38" s="202"/>
      <c r="I38" s="202"/>
    </row>
  </sheetData>
  <mergeCells count="13">
    <mergeCell ref="B38:I38"/>
    <mergeCell ref="D9:I9"/>
    <mergeCell ref="B36:I36"/>
    <mergeCell ref="B37:I37"/>
    <mergeCell ref="A6:I6"/>
    <mergeCell ref="D10:E11"/>
    <mergeCell ref="F10:I10"/>
    <mergeCell ref="B35:I35"/>
    <mergeCell ref="H11:I11"/>
    <mergeCell ref="F11:G11"/>
    <mergeCell ref="C9:C12"/>
    <mergeCell ref="B9:B12"/>
    <mergeCell ref="B7:I7"/>
  </mergeCells>
  <printOptions horizontalCentered="1" verticalCentered="1"/>
  <pageMargins left="0.27777777777777779" right="0.27777777777777779" top="0.27777777777777779" bottom="0.27777777777777779" header="0.1388888888888889" footer="0.1388888888888889"/>
  <pageSetup paperSize="9" scale="79"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5:I35"/>
  <sheetViews>
    <sheetView showGridLines="0" workbookViewId="0"/>
  </sheetViews>
  <sheetFormatPr baseColWidth="10" defaultColWidth="8.7265625" defaultRowHeight="14.5"/>
  <cols>
    <col min="1" max="1" width="4.453125" customWidth="1"/>
    <col min="2" max="2" width="30.1796875" customWidth="1"/>
    <col min="3" max="3" width="19.1796875" customWidth="1"/>
    <col min="4" max="4" width="12" customWidth="1"/>
    <col min="5" max="5" width="17" customWidth="1"/>
    <col min="6" max="6" width="12" customWidth="1"/>
    <col min="7" max="7" width="17" customWidth="1"/>
    <col min="8" max="8" width="12" customWidth="1"/>
    <col min="9" max="9" width="17" customWidth="1"/>
  </cols>
  <sheetData>
    <row r="5" spans="1:9" ht="19.5" customHeight="1"/>
    <row r="6" spans="1:9" ht="42" customHeight="1">
      <c r="A6" s="201" t="s">
        <v>369</v>
      </c>
      <c r="B6" s="202"/>
      <c r="C6" s="202"/>
      <c r="D6" s="202"/>
      <c r="E6" s="202"/>
      <c r="F6" s="202"/>
      <c r="G6" s="202"/>
      <c r="H6" s="202"/>
      <c r="I6" s="202"/>
    </row>
    <row r="7" spans="1:9" ht="15.5">
      <c r="B7" s="203" t="s">
        <v>113</v>
      </c>
      <c r="C7" s="202"/>
      <c r="D7" s="202"/>
      <c r="E7" s="202"/>
      <c r="F7" s="202"/>
      <c r="G7" s="202"/>
      <c r="H7" s="202"/>
      <c r="I7" s="202"/>
    </row>
    <row r="8" spans="1:9" ht="11" customHeight="1"/>
    <row r="9" spans="1:9">
      <c r="B9" s="263" t="s">
        <v>114</v>
      </c>
      <c r="C9" s="264" t="s">
        <v>370</v>
      </c>
      <c r="D9" s="272"/>
      <c r="E9" s="265"/>
      <c r="F9" s="265"/>
      <c r="G9" s="265"/>
      <c r="H9" s="265"/>
      <c r="I9" s="229"/>
    </row>
    <row r="10" spans="1:9" ht="49.5" customHeight="1">
      <c r="B10" s="243"/>
      <c r="C10" s="249"/>
      <c r="D10" s="273" t="s">
        <v>360</v>
      </c>
      <c r="E10" s="206"/>
      <c r="F10" s="273" t="s">
        <v>361</v>
      </c>
      <c r="G10" s="210"/>
      <c r="H10" s="210"/>
      <c r="I10" s="211"/>
    </row>
    <row r="11" spans="1:9" ht="43" customHeight="1">
      <c r="B11" s="243"/>
      <c r="C11" s="249"/>
      <c r="D11" s="207"/>
      <c r="E11" s="209"/>
      <c r="F11" s="273" t="s">
        <v>371</v>
      </c>
      <c r="G11" s="211"/>
      <c r="H11" s="273" t="s">
        <v>372</v>
      </c>
      <c r="I11" s="211"/>
    </row>
    <row r="12" spans="1:9" ht="55" customHeight="1">
      <c r="B12" s="218"/>
      <c r="C12" s="220"/>
      <c r="D12" s="56" t="s">
        <v>119</v>
      </c>
      <c r="E12" s="56" t="s">
        <v>373</v>
      </c>
      <c r="F12" s="56" t="s">
        <v>119</v>
      </c>
      <c r="G12" s="56" t="s">
        <v>373</v>
      </c>
      <c r="H12" s="56" t="s">
        <v>119</v>
      </c>
      <c r="I12" s="57" t="s">
        <v>373</v>
      </c>
    </row>
    <row r="13" spans="1:9">
      <c r="B13" s="107" t="s">
        <v>88</v>
      </c>
      <c r="C13" s="98">
        <v>11642</v>
      </c>
      <c r="D13" s="95">
        <v>56</v>
      </c>
      <c r="E13" s="124">
        <v>0.48101700738704689</v>
      </c>
      <c r="F13" s="95">
        <v>297</v>
      </c>
      <c r="G13" s="124">
        <v>2.5511080570348739</v>
      </c>
      <c r="H13" s="95">
        <v>11289</v>
      </c>
      <c r="I13" s="124">
        <v>96.967874935578081</v>
      </c>
    </row>
    <row r="14" spans="1:9">
      <c r="B14" s="111" t="s">
        <v>89</v>
      </c>
      <c r="C14" s="75">
        <v>62</v>
      </c>
      <c r="D14" s="72">
        <v>3</v>
      </c>
      <c r="E14" s="125">
        <v>4.838709677419355</v>
      </c>
      <c r="F14" s="72">
        <v>53</v>
      </c>
      <c r="G14" s="125">
        <v>85.483870967741936</v>
      </c>
      <c r="H14" s="72">
        <v>6</v>
      </c>
      <c r="I14" s="125">
        <v>9.67741935483871</v>
      </c>
    </row>
    <row r="15" spans="1:9">
      <c r="B15" s="111" t="s">
        <v>90</v>
      </c>
      <c r="C15" s="75">
        <v>495</v>
      </c>
      <c r="D15" s="72">
        <v>8</v>
      </c>
      <c r="E15" s="125">
        <v>1.6161616161616159</v>
      </c>
      <c r="F15" s="72">
        <v>112</v>
      </c>
      <c r="G15" s="125">
        <v>22.62626262626263</v>
      </c>
      <c r="H15" s="72">
        <v>375</v>
      </c>
      <c r="I15" s="125">
        <v>75.757575757575751</v>
      </c>
    </row>
    <row r="16" spans="1:9">
      <c r="B16" s="111" t="s">
        <v>91</v>
      </c>
      <c r="C16" s="75">
        <v>4102</v>
      </c>
      <c r="D16" s="72">
        <v>1</v>
      </c>
      <c r="E16" s="125">
        <v>2.4378352023403219E-2</v>
      </c>
      <c r="F16" s="72">
        <v>1789</v>
      </c>
      <c r="G16" s="125">
        <v>43.612871769868363</v>
      </c>
      <c r="H16" s="72">
        <v>2312</v>
      </c>
      <c r="I16" s="125">
        <v>56.362749878108239</v>
      </c>
    </row>
    <row r="17" spans="2:9">
      <c r="B17" s="111" t="s">
        <v>92</v>
      </c>
      <c r="C17" s="75">
        <v>318</v>
      </c>
      <c r="D17" s="72">
        <v>33</v>
      </c>
      <c r="E17" s="125">
        <v>10.37735849056604</v>
      </c>
      <c r="F17" s="72">
        <v>173</v>
      </c>
      <c r="G17" s="125">
        <v>54.40251572327044</v>
      </c>
      <c r="H17" s="72">
        <v>112</v>
      </c>
      <c r="I17" s="125">
        <v>35.220125786163521</v>
      </c>
    </row>
    <row r="18" spans="2:9">
      <c r="B18" s="111" t="s">
        <v>93</v>
      </c>
      <c r="C18" s="75">
        <v>1252</v>
      </c>
      <c r="D18" s="72">
        <v>299</v>
      </c>
      <c r="E18" s="125">
        <v>23.881789137380188</v>
      </c>
      <c r="F18" s="72">
        <v>782</v>
      </c>
      <c r="G18" s="125">
        <v>62.460063897763582</v>
      </c>
      <c r="H18" s="72">
        <v>171</v>
      </c>
      <c r="I18" s="125">
        <v>13.658146964856231</v>
      </c>
    </row>
    <row r="19" spans="2:9">
      <c r="B19" s="111" t="s">
        <v>94</v>
      </c>
      <c r="C19" s="75">
        <v>193</v>
      </c>
      <c r="D19" s="72">
        <v>73</v>
      </c>
      <c r="E19" s="125">
        <v>37.823834196891191</v>
      </c>
      <c r="F19" s="72">
        <v>120</v>
      </c>
      <c r="G19" s="125">
        <v>62.176165803108809</v>
      </c>
      <c r="H19" s="72">
        <v>0</v>
      </c>
      <c r="I19" s="125">
        <v>0</v>
      </c>
    </row>
    <row r="20" spans="2:9">
      <c r="B20" s="111" t="s">
        <v>95</v>
      </c>
      <c r="C20" s="75">
        <v>3319</v>
      </c>
      <c r="D20" s="72">
        <v>15</v>
      </c>
      <c r="E20" s="125">
        <v>0.45194335643266043</v>
      </c>
      <c r="F20" s="72">
        <v>1519</v>
      </c>
      <c r="G20" s="125">
        <v>45.766797228080748</v>
      </c>
      <c r="H20" s="72">
        <v>1785</v>
      </c>
      <c r="I20" s="125">
        <v>53.781259415486588</v>
      </c>
    </row>
    <row r="21" spans="2:9">
      <c r="B21" s="111" t="s">
        <v>96</v>
      </c>
      <c r="C21" s="75">
        <v>41169</v>
      </c>
      <c r="D21" s="72">
        <v>26</v>
      </c>
      <c r="E21" s="125">
        <v>6.3154315140032544E-2</v>
      </c>
      <c r="F21" s="72">
        <v>7719</v>
      </c>
      <c r="G21" s="125">
        <v>18.74954456022736</v>
      </c>
      <c r="H21" s="72">
        <v>33424</v>
      </c>
      <c r="I21" s="125">
        <v>81.187301124632612</v>
      </c>
    </row>
    <row r="22" spans="2:9">
      <c r="B22" s="111" t="s">
        <v>97</v>
      </c>
      <c r="C22" s="75">
        <v>11301</v>
      </c>
      <c r="D22" s="72">
        <v>1472</v>
      </c>
      <c r="E22" s="125">
        <v>13.0253959826564</v>
      </c>
      <c r="F22" s="72">
        <v>2452</v>
      </c>
      <c r="G22" s="125">
        <v>21.697194938501021</v>
      </c>
      <c r="H22" s="72">
        <v>7377</v>
      </c>
      <c r="I22" s="125">
        <v>65.277409078842581</v>
      </c>
    </row>
    <row r="23" spans="2:9">
      <c r="B23" s="111" t="s">
        <v>98</v>
      </c>
      <c r="C23" s="75">
        <v>4996</v>
      </c>
      <c r="D23" s="72">
        <v>14</v>
      </c>
      <c r="E23" s="125">
        <v>0.28022417934347482</v>
      </c>
      <c r="F23" s="72">
        <v>1145</v>
      </c>
      <c r="G23" s="125">
        <v>22.918334667734189</v>
      </c>
      <c r="H23" s="72">
        <v>3837</v>
      </c>
      <c r="I23" s="125">
        <v>76.801441152922337</v>
      </c>
    </row>
    <row r="24" spans="2:9">
      <c r="B24" s="111" t="s">
        <v>99</v>
      </c>
      <c r="C24" s="75">
        <v>499</v>
      </c>
      <c r="D24" s="72">
        <v>35</v>
      </c>
      <c r="E24" s="125">
        <v>7.0140280561122248</v>
      </c>
      <c r="F24" s="72">
        <v>6</v>
      </c>
      <c r="G24" s="125">
        <v>1.202404809619239</v>
      </c>
      <c r="H24" s="72">
        <v>458</v>
      </c>
      <c r="I24" s="125">
        <v>91.783567134268537</v>
      </c>
    </row>
    <row r="25" spans="2:9">
      <c r="B25" s="111" t="s">
        <v>100</v>
      </c>
      <c r="C25" s="75">
        <v>12612</v>
      </c>
      <c r="D25" s="72">
        <v>482</v>
      </c>
      <c r="E25" s="125">
        <v>3.8217570567713288</v>
      </c>
      <c r="F25" s="72">
        <v>1724</v>
      </c>
      <c r="G25" s="125">
        <v>13.66952109102442</v>
      </c>
      <c r="H25" s="72">
        <v>10406</v>
      </c>
      <c r="I25" s="125">
        <v>82.508721852204246</v>
      </c>
    </row>
    <row r="26" spans="2:9">
      <c r="B26" s="111" t="s">
        <v>101</v>
      </c>
      <c r="C26" s="75">
        <v>7284</v>
      </c>
      <c r="D26" s="72">
        <v>6</v>
      </c>
      <c r="E26" s="125">
        <v>8.2372322899505773E-2</v>
      </c>
      <c r="F26" s="72">
        <v>250</v>
      </c>
      <c r="G26" s="125">
        <v>3.43218012081274</v>
      </c>
      <c r="H26" s="72">
        <v>7028</v>
      </c>
      <c r="I26" s="125">
        <v>96.485447556287752</v>
      </c>
    </row>
    <row r="27" spans="2:9">
      <c r="B27" s="111" t="s">
        <v>102</v>
      </c>
      <c r="C27" s="75">
        <v>451</v>
      </c>
      <c r="D27" s="72">
        <v>90</v>
      </c>
      <c r="E27" s="125">
        <v>19.95565410199557</v>
      </c>
      <c r="F27" s="72">
        <v>35</v>
      </c>
      <c r="G27" s="125">
        <v>7.7605321507760534</v>
      </c>
      <c r="H27" s="72">
        <v>326</v>
      </c>
      <c r="I27" s="125">
        <v>72.283813747228379</v>
      </c>
    </row>
    <row r="28" spans="2:9">
      <c r="B28" s="111" t="s">
        <v>103</v>
      </c>
      <c r="C28" s="75">
        <v>12807</v>
      </c>
      <c r="D28" s="72">
        <v>1106</v>
      </c>
      <c r="E28" s="125">
        <v>8.6359022409619737</v>
      </c>
      <c r="F28" s="72">
        <v>2830</v>
      </c>
      <c r="G28" s="125">
        <v>22.097290544233619</v>
      </c>
      <c r="H28" s="72">
        <v>8871</v>
      </c>
      <c r="I28" s="125">
        <v>69.266807214804402</v>
      </c>
    </row>
    <row r="29" spans="2:9">
      <c r="B29" s="111" t="s">
        <v>104</v>
      </c>
      <c r="C29" s="75">
        <v>970</v>
      </c>
      <c r="D29" s="72">
        <v>140</v>
      </c>
      <c r="E29" s="125">
        <v>14.43298969072165</v>
      </c>
      <c r="F29" s="72">
        <v>527</v>
      </c>
      <c r="G29" s="125">
        <v>54.329896907216487</v>
      </c>
      <c r="H29" s="72">
        <v>303</v>
      </c>
      <c r="I29" s="125">
        <v>31.237113402061851</v>
      </c>
    </row>
    <row r="30" spans="2:9">
      <c r="B30" s="111" t="s">
        <v>105</v>
      </c>
      <c r="C30" s="75">
        <v>58</v>
      </c>
      <c r="D30" s="72">
        <v>0</v>
      </c>
      <c r="E30" s="125">
        <v>0</v>
      </c>
      <c r="F30" s="72">
        <v>28</v>
      </c>
      <c r="G30" s="125">
        <v>48.275862068965523</v>
      </c>
      <c r="H30" s="72">
        <v>30</v>
      </c>
      <c r="I30" s="125">
        <v>51.724137931034477</v>
      </c>
    </row>
    <row r="31" spans="2:9">
      <c r="B31" s="115" t="s">
        <v>106</v>
      </c>
      <c r="C31" s="90">
        <v>194</v>
      </c>
      <c r="D31" s="87">
        <v>0</v>
      </c>
      <c r="E31" s="126">
        <v>0</v>
      </c>
      <c r="F31" s="87">
        <v>107</v>
      </c>
      <c r="G31" s="126">
        <v>55.154639175257728</v>
      </c>
      <c r="H31" s="87">
        <v>87</v>
      </c>
      <c r="I31" s="126">
        <v>44.845360824742272</v>
      </c>
    </row>
    <row r="32" spans="2:9" ht="8" customHeight="1"/>
    <row r="33" spans="2:9">
      <c r="B33" s="119" t="s">
        <v>49</v>
      </c>
      <c r="C33" s="63">
        <v>113724</v>
      </c>
      <c r="D33" s="60">
        <v>3859</v>
      </c>
      <c r="E33" s="137">
        <v>3.3933030846611101</v>
      </c>
      <c r="F33" s="60">
        <v>21668</v>
      </c>
      <c r="G33" s="137">
        <v>19.053146213640041</v>
      </c>
      <c r="H33" s="60">
        <v>88197</v>
      </c>
      <c r="I33" s="137">
        <v>77.553550701698853</v>
      </c>
    </row>
    <row r="35" spans="2:9">
      <c r="B35" s="244" t="s">
        <v>365</v>
      </c>
      <c r="C35" s="202"/>
      <c r="D35" s="202"/>
      <c r="E35" s="202"/>
      <c r="F35" s="202"/>
      <c r="G35" s="202"/>
      <c r="H35" s="202"/>
      <c r="I35" s="202"/>
    </row>
  </sheetData>
  <mergeCells count="10">
    <mergeCell ref="A6:I6"/>
    <mergeCell ref="D10:E11"/>
    <mergeCell ref="F10:I10"/>
    <mergeCell ref="B35:I35"/>
    <mergeCell ref="H11:I11"/>
    <mergeCell ref="F11:G11"/>
    <mergeCell ref="C9:C12"/>
    <mergeCell ref="B9:B12"/>
    <mergeCell ref="B7:I7"/>
    <mergeCell ref="D9:I9"/>
  </mergeCells>
  <printOptions horizontalCentered="1" verticalCentered="1"/>
  <pageMargins left="0.27777777777777779" right="0.27777777777777779" top="0.27777777777777779" bottom="0.27777777777777779" header="0.1388888888888889" footer="0.1388888888888889"/>
  <pageSetup paperSize="9" scale="87" orientation="landscape"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5:L36"/>
  <sheetViews>
    <sheetView showGridLines="0" workbookViewId="0"/>
  </sheetViews>
  <sheetFormatPr baseColWidth="10" defaultColWidth="8.7265625" defaultRowHeight="14.5"/>
  <cols>
    <col min="1" max="1" width="4.453125" customWidth="1"/>
    <col min="2" max="2" width="30.1796875" customWidth="1"/>
    <col min="3" max="3" width="2.1796875" customWidth="1"/>
    <col min="4" max="6" width="17" customWidth="1"/>
    <col min="7" max="7" width="2.1796875" customWidth="1"/>
    <col min="8" max="9" width="17" customWidth="1"/>
    <col min="10" max="10" width="2.1796875" customWidth="1"/>
    <col min="11" max="12" width="17" customWidth="1"/>
  </cols>
  <sheetData>
    <row r="5" spans="1:12" ht="19.5" customHeight="1"/>
    <row r="6" spans="1:12" ht="42" customHeight="1">
      <c r="A6" s="201" t="s">
        <v>374</v>
      </c>
      <c r="B6" s="202"/>
      <c r="C6" s="202"/>
      <c r="D6" s="202"/>
      <c r="E6" s="202"/>
      <c r="F6" s="202"/>
      <c r="G6" s="202"/>
      <c r="H6" s="202"/>
      <c r="I6" s="202"/>
      <c r="J6" s="202"/>
      <c r="K6" s="202"/>
      <c r="L6" s="202"/>
    </row>
    <row r="7" spans="1:12" ht="19" customHeight="1">
      <c r="B7" s="203" t="s">
        <v>113</v>
      </c>
      <c r="C7" s="202"/>
      <c r="D7" s="202"/>
      <c r="E7" s="202"/>
      <c r="F7" s="202"/>
      <c r="G7" s="202"/>
      <c r="H7" s="202"/>
      <c r="I7" s="202"/>
      <c r="J7" s="202"/>
      <c r="K7" s="202"/>
      <c r="L7" s="202"/>
    </row>
    <row r="8" spans="1:12" ht="11" customHeight="1"/>
    <row r="9" spans="1:12">
      <c r="B9" s="222" t="s">
        <v>114</v>
      </c>
      <c r="D9" s="228" t="s">
        <v>60</v>
      </c>
      <c r="E9" s="275" t="s">
        <v>375</v>
      </c>
      <c r="F9" s="261"/>
      <c r="H9" s="268" t="s">
        <v>376</v>
      </c>
      <c r="I9" s="261"/>
      <c r="K9" s="268" t="s">
        <v>377</v>
      </c>
      <c r="L9" s="261"/>
    </row>
    <row r="10" spans="1:12">
      <c r="B10" s="223"/>
      <c r="D10" s="243"/>
      <c r="E10" s="276"/>
      <c r="F10" s="274"/>
      <c r="H10" s="226"/>
      <c r="I10" s="274"/>
      <c r="K10" s="226"/>
      <c r="L10" s="274"/>
    </row>
    <row r="11" spans="1:12">
      <c r="B11" s="223"/>
      <c r="D11" s="243"/>
      <c r="E11" s="276"/>
      <c r="F11" s="274"/>
      <c r="H11" s="226"/>
      <c r="I11" s="274"/>
      <c r="K11" s="226"/>
      <c r="L11" s="274"/>
    </row>
    <row r="12" spans="1:12" ht="36" customHeight="1">
      <c r="B12" s="223"/>
      <c r="D12" s="218"/>
      <c r="E12" s="207"/>
      <c r="F12" s="209"/>
      <c r="H12" s="262"/>
      <c r="I12" s="209"/>
      <c r="K12" s="262"/>
      <c r="L12" s="209"/>
    </row>
    <row r="13" spans="1:12" ht="33" customHeight="1">
      <c r="B13" s="224"/>
      <c r="D13" s="39" t="s">
        <v>119</v>
      </c>
      <c r="E13" s="14" t="s">
        <v>119</v>
      </c>
      <c r="F13" s="15" t="s">
        <v>175</v>
      </c>
      <c r="H13" s="39" t="s">
        <v>119</v>
      </c>
      <c r="I13" s="15" t="s">
        <v>378</v>
      </c>
      <c r="K13" s="39" t="s">
        <v>119</v>
      </c>
      <c r="L13" s="15" t="s">
        <v>378</v>
      </c>
    </row>
    <row r="14" spans="1:12">
      <c r="B14" s="107" t="s">
        <v>88</v>
      </c>
      <c r="D14" s="98">
        <v>472594</v>
      </c>
      <c r="E14" s="95">
        <v>16701</v>
      </c>
      <c r="F14" s="124">
        <v>3.533900134153205</v>
      </c>
      <c r="H14" s="95">
        <v>11289</v>
      </c>
      <c r="I14" s="124">
        <v>40.332261521972143</v>
      </c>
      <c r="K14" s="95">
        <v>27990</v>
      </c>
      <c r="L14" s="124">
        <v>5.9226312648912174</v>
      </c>
    </row>
    <row r="15" spans="1:12">
      <c r="B15" s="111" t="s">
        <v>89</v>
      </c>
      <c r="D15" s="75">
        <v>63480</v>
      </c>
      <c r="E15" s="72">
        <v>165</v>
      </c>
      <c r="F15" s="125">
        <v>0.25992438563327031</v>
      </c>
      <c r="H15" s="72">
        <v>6</v>
      </c>
      <c r="I15" s="125">
        <v>3.5087719298245612</v>
      </c>
      <c r="K15" s="72">
        <v>171</v>
      </c>
      <c r="L15" s="125">
        <v>0.26937618147448011</v>
      </c>
    </row>
    <row r="16" spans="1:12">
      <c r="B16" s="111" t="s">
        <v>90</v>
      </c>
      <c r="D16" s="75">
        <v>50253</v>
      </c>
      <c r="E16" s="72">
        <v>4145</v>
      </c>
      <c r="F16" s="125">
        <v>8.2482637852466532</v>
      </c>
      <c r="H16" s="72">
        <v>375</v>
      </c>
      <c r="I16" s="125">
        <v>8.2964601769911503</v>
      </c>
      <c r="K16" s="72">
        <v>4520</v>
      </c>
      <c r="L16" s="125">
        <v>8.9944878912701718</v>
      </c>
    </row>
    <row r="17" spans="2:12">
      <c r="B17" s="111" t="s">
        <v>91</v>
      </c>
      <c r="D17" s="75">
        <v>51246</v>
      </c>
      <c r="E17" s="72">
        <v>100</v>
      </c>
      <c r="F17" s="125">
        <v>0.1951371814385513</v>
      </c>
      <c r="H17" s="72">
        <v>2312</v>
      </c>
      <c r="I17" s="125">
        <v>95.854063018242115</v>
      </c>
      <c r="K17" s="72">
        <v>2412</v>
      </c>
      <c r="L17" s="125">
        <v>4.7067088162978576</v>
      </c>
    </row>
    <row r="18" spans="2:12">
      <c r="B18" s="111" t="s">
        <v>92</v>
      </c>
      <c r="D18" s="75">
        <v>90663</v>
      </c>
      <c r="E18" s="72">
        <v>221</v>
      </c>
      <c r="F18" s="125">
        <v>0.2437598579354312</v>
      </c>
      <c r="H18" s="72">
        <v>112</v>
      </c>
      <c r="I18" s="125">
        <v>33.633633633633643</v>
      </c>
      <c r="K18" s="72">
        <v>333</v>
      </c>
      <c r="L18" s="125">
        <v>0.36729426557691669</v>
      </c>
    </row>
    <row r="19" spans="2:12">
      <c r="B19" s="111" t="s">
        <v>93</v>
      </c>
      <c r="D19" s="75">
        <v>26138</v>
      </c>
      <c r="E19" s="72">
        <v>54</v>
      </c>
      <c r="F19" s="125">
        <v>0.20659576096105289</v>
      </c>
      <c r="H19" s="72">
        <v>171</v>
      </c>
      <c r="I19" s="125">
        <v>76</v>
      </c>
      <c r="K19" s="72">
        <v>225</v>
      </c>
      <c r="L19" s="125">
        <v>0.86081567067105358</v>
      </c>
    </row>
    <row r="20" spans="2:12">
      <c r="B20" s="111" t="s">
        <v>94</v>
      </c>
      <c r="D20" s="75">
        <v>162169</v>
      </c>
      <c r="E20" s="72">
        <v>3</v>
      </c>
      <c r="F20" s="125">
        <v>1.849921994955879E-3</v>
      </c>
      <c r="H20" s="72">
        <v>0</v>
      </c>
      <c r="I20" s="125">
        <v>0</v>
      </c>
      <c r="K20" s="72">
        <v>3</v>
      </c>
      <c r="L20" s="125">
        <v>1.849921994955879E-3</v>
      </c>
    </row>
    <row r="21" spans="2:12">
      <c r="B21" s="111" t="s">
        <v>95</v>
      </c>
      <c r="D21" s="75">
        <v>105972</v>
      </c>
      <c r="E21" s="72">
        <v>445</v>
      </c>
      <c r="F21" s="125">
        <v>0.41992224361151997</v>
      </c>
      <c r="H21" s="72">
        <v>1785</v>
      </c>
      <c r="I21" s="125">
        <v>80.044843049327355</v>
      </c>
      <c r="K21" s="72">
        <v>2230</v>
      </c>
      <c r="L21" s="125">
        <v>2.1043294455139092</v>
      </c>
    </row>
    <row r="22" spans="2:12">
      <c r="B22" s="111" t="s">
        <v>96</v>
      </c>
      <c r="D22" s="75">
        <v>435013</v>
      </c>
      <c r="E22" s="72">
        <v>8219</v>
      </c>
      <c r="F22" s="125">
        <v>1.889368823460448</v>
      </c>
      <c r="H22" s="72">
        <v>33424</v>
      </c>
      <c r="I22" s="125">
        <v>80.263189491631252</v>
      </c>
      <c r="K22" s="72">
        <v>41643</v>
      </c>
      <c r="L22" s="125">
        <v>9.5728173640787748</v>
      </c>
    </row>
    <row r="23" spans="2:12">
      <c r="B23" s="111" t="s">
        <v>97</v>
      </c>
      <c r="D23" s="75">
        <v>247169</v>
      </c>
      <c r="E23" s="72">
        <v>8086</v>
      </c>
      <c r="F23" s="125">
        <v>3.271445852837533</v>
      </c>
      <c r="H23" s="72">
        <v>7377</v>
      </c>
      <c r="I23" s="125">
        <v>47.707430640884688</v>
      </c>
      <c r="K23" s="72">
        <v>15463</v>
      </c>
      <c r="L23" s="125">
        <v>6.2560434358677668</v>
      </c>
    </row>
    <row r="24" spans="2:12">
      <c r="B24" s="111" t="s">
        <v>98</v>
      </c>
      <c r="D24" s="75">
        <v>62080</v>
      </c>
      <c r="E24" s="72">
        <v>726</v>
      </c>
      <c r="F24" s="125">
        <v>1.169458762886598</v>
      </c>
      <c r="H24" s="72">
        <v>3837</v>
      </c>
      <c r="I24" s="125">
        <v>84.089414858645625</v>
      </c>
      <c r="K24" s="72">
        <v>4563</v>
      </c>
      <c r="L24" s="125">
        <v>7.3501932989690726</v>
      </c>
    </row>
    <row r="25" spans="2:12">
      <c r="B25" s="111" t="s">
        <v>99</v>
      </c>
      <c r="D25" s="75">
        <v>104553</v>
      </c>
      <c r="E25" s="72">
        <v>12</v>
      </c>
      <c r="F25" s="125">
        <v>1.1477432498350121E-2</v>
      </c>
      <c r="H25" s="72">
        <v>458</v>
      </c>
      <c r="I25" s="125">
        <v>97.446808510638292</v>
      </c>
      <c r="K25" s="72">
        <v>470</v>
      </c>
      <c r="L25" s="125">
        <v>0.44953277285204629</v>
      </c>
    </row>
    <row r="26" spans="2:12">
      <c r="B26" s="111" t="s">
        <v>100</v>
      </c>
      <c r="D26" s="75">
        <v>294668</v>
      </c>
      <c r="E26" s="72">
        <v>99</v>
      </c>
      <c r="F26" s="125">
        <v>3.3597133044646857E-2</v>
      </c>
      <c r="H26" s="72">
        <v>10406</v>
      </c>
      <c r="I26" s="125">
        <v>99.057591623036643</v>
      </c>
      <c r="K26" s="72">
        <v>10505</v>
      </c>
      <c r="L26" s="125">
        <v>3.565029117515305</v>
      </c>
    </row>
    <row r="27" spans="2:12">
      <c r="B27" s="111" t="s">
        <v>101</v>
      </c>
      <c r="D27" s="75">
        <v>76372</v>
      </c>
      <c r="E27" s="72">
        <v>2519</v>
      </c>
      <c r="F27" s="125">
        <v>3.298329230608076</v>
      </c>
      <c r="H27" s="72">
        <v>7028</v>
      </c>
      <c r="I27" s="125">
        <v>73.614748088404738</v>
      </c>
      <c r="K27" s="72">
        <v>9547</v>
      </c>
      <c r="L27" s="125">
        <v>12.5006546902006</v>
      </c>
    </row>
    <row r="28" spans="2:12">
      <c r="B28" s="111" t="s">
        <v>102</v>
      </c>
      <c r="D28" s="75">
        <v>24308</v>
      </c>
      <c r="E28" s="72">
        <v>292</v>
      </c>
      <c r="F28" s="125">
        <v>1.2012506170807959</v>
      </c>
      <c r="H28" s="72">
        <v>326</v>
      </c>
      <c r="I28" s="125">
        <v>52.750809061488667</v>
      </c>
      <c r="K28" s="72">
        <v>618</v>
      </c>
      <c r="L28" s="125">
        <v>2.542372881355933</v>
      </c>
    </row>
    <row r="29" spans="2:12">
      <c r="B29" s="111" t="s">
        <v>103</v>
      </c>
      <c r="D29" s="75">
        <v>122154</v>
      </c>
      <c r="E29" s="72">
        <v>136</v>
      </c>
      <c r="F29" s="125">
        <v>0.1113348723742162</v>
      </c>
      <c r="H29" s="72">
        <v>8871</v>
      </c>
      <c r="I29" s="125">
        <v>98.490063284112367</v>
      </c>
      <c r="K29" s="72">
        <v>9007</v>
      </c>
      <c r="L29" s="125">
        <v>7.3734793784894466</v>
      </c>
    </row>
    <row r="30" spans="2:12">
      <c r="B30" s="111" t="s">
        <v>104</v>
      </c>
      <c r="D30" s="75">
        <v>15377</v>
      </c>
      <c r="E30" s="72">
        <v>7</v>
      </c>
      <c r="F30" s="125">
        <v>4.5522533654158807E-2</v>
      </c>
      <c r="H30" s="72">
        <v>303</v>
      </c>
      <c r="I30" s="125">
        <v>97.741935483870961</v>
      </c>
      <c r="K30" s="72">
        <v>310</v>
      </c>
      <c r="L30" s="125">
        <v>2.01599791896989</v>
      </c>
    </row>
    <row r="31" spans="2:12">
      <c r="B31" s="111" t="s">
        <v>105</v>
      </c>
      <c r="D31" s="75">
        <v>2541</v>
      </c>
      <c r="E31" s="72">
        <v>20</v>
      </c>
      <c r="F31" s="125">
        <v>0.78709169618260533</v>
      </c>
      <c r="H31" s="72">
        <v>30</v>
      </c>
      <c r="I31" s="125">
        <v>60</v>
      </c>
      <c r="K31" s="72">
        <v>50</v>
      </c>
      <c r="L31" s="125">
        <v>1.967729240456513</v>
      </c>
    </row>
    <row r="32" spans="2:12">
      <c r="B32" s="115" t="s">
        <v>106</v>
      </c>
      <c r="D32" s="90">
        <v>3415</v>
      </c>
      <c r="E32" s="87">
        <v>15</v>
      </c>
      <c r="F32" s="126">
        <v>0.43923865300146409</v>
      </c>
      <c r="H32" s="87">
        <v>87</v>
      </c>
      <c r="I32" s="126">
        <v>85.294117647058826</v>
      </c>
      <c r="K32" s="87">
        <v>102</v>
      </c>
      <c r="L32" s="126">
        <v>2.9868228404099559</v>
      </c>
    </row>
    <row r="33" spans="2:12" ht="8" customHeight="1"/>
    <row r="34" spans="2:12">
      <c r="B34" s="119" t="s">
        <v>49</v>
      </c>
      <c r="D34" s="63">
        <v>2410165</v>
      </c>
      <c r="E34" s="60">
        <v>41965</v>
      </c>
      <c r="F34" s="137">
        <v>1.7411670985181511</v>
      </c>
      <c r="H34" s="60">
        <v>88197</v>
      </c>
      <c r="I34" s="137">
        <v>67.759407507567488</v>
      </c>
      <c r="K34" s="60">
        <v>130162</v>
      </c>
      <c r="L34" s="137">
        <v>5.4005431163426572</v>
      </c>
    </row>
    <row r="36" spans="2:12">
      <c r="B36" s="244" t="s">
        <v>365</v>
      </c>
      <c r="C36" s="202"/>
      <c r="D36" s="202"/>
      <c r="E36" s="202"/>
      <c r="F36" s="202"/>
      <c r="G36" s="202"/>
      <c r="H36" s="202"/>
      <c r="I36" s="202"/>
    </row>
  </sheetData>
  <mergeCells count="8">
    <mergeCell ref="B7:L7"/>
    <mergeCell ref="A6:L6"/>
    <mergeCell ref="B36:I36"/>
    <mergeCell ref="H9:I12"/>
    <mergeCell ref="K9:L12"/>
    <mergeCell ref="D9:D12"/>
    <mergeCell ref="E9:F12"/>
    <mergeCell ref="B9:B13"/>
  </mergeCells>
  <printOptions horizontalCentered="1" verticalCentered="1"/>
  <pageMargins left="0.27777777777777779" right="0.27777777777777779" top="0.27777777777777779" bottom="0.27777777777777779" header="0.1388888888888889" footer="0.1388888888888889"/>
  <pageSetup paperSize="9" scale="88" orientation="landscape"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6:T7"/>
  <sheetViews>
    <sheetView showGridLines="0" workbookViewId="0"/>
  </sheetViews>
  <sheetFormatPr baseColWidth="10" defaultColWidth="8.7265625" defaultRowHeight="14.5"/>
  <sheetData>
    <row r="6" spans="1:20" ht="21">
      <c r="A6" s="201" t="s">
        <v>379</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AA28"/>
  <sheetViews>
    <sheetView showGridLines="0" workbookViewId="0"/>
  </sheetViews>
  <sheetFormatPr baseColWidth="10" defaultColWidth="8.7265625" defaultRowHeight="14.5"/>
  <cols>
    <col min="1" max="1" width="1.1796875" customWidth="1"/>
    <col min="2" max="2" width="25.1796875" customWidth="1"/>
    <col min="3" max="3" width="0.6328125" customWidth="1"/>
    <col min="4" max="12" width="10.1796875" customWidth="1"/>
    <col min="13" max="13" width="0.81640625" customWidth="1"/>
    <col min="14" max="27" width="10.1796875" customWidth="1"/>
  </cols>
  <sheetData>
    <row r="2" spans="2:27" ht="49" customHeight="1"/>
    <row r="3" spans="2:27" ht="24" customHeight="1">
      <c r="B3" s="201" t="s">
        <v>110</v>
      </c>
      <c r="C3" s="202"/>
      <c r="D3" s="202"/>
      <c r="E3" s="202"/>
      <c r="F3" s="202"/>
      <c r="G3" s="202"/>
      <c r="H3" s="202"/>
      <c r="I3" s="202"/>
      <c r="J3" s="202"/>
      <c r="K3" s="202"/>
      <c r="L3" s="202"/>
      <c r="M3" s="202"/>
      <c r="N3" s="202"/>
      <c r="O3" s="202"/>
      <c r="P3" s="202"/>
      <c r="Q3" s="202"/>
      <c r="R3" s="202"/>
      <c r="S3" s="202"/>
      <c r="T3" s="202"/>
      <c r="U3" s="202"/>
      <c r="V3" s="202"/>
      <c r="W3" s="202"/>
      <c r="X3" s="202"/>
      <c r="Y3" s="202"/>
      <c r="Z3" s="202"/>
      <c r="AA3" s="202"/>
    </row>
    <row r="5" spans="2:27">
      <c r="D5" s="204" t="s">
        <v>87</v>
      </c>
      <c r="E5" s="205"/>
      <c r="F5" s="205"/>
      <c r="G5" s="205"/>
      <c r="H5" s="205"/>
      <c r="I5" s="205"/>
      <c r="J5" s="205"/>
      <c r="K5" s="205"/>
      <c r="L5" s="206"/>
      <c r="M5" s="12"/>
      <c r="N5" s="204" t="s">
        <v>50</v>
      </c>
      <c r="O5" s="210"/>
      <c r="P5" s="210"/>
      <c r="Q5" s="210"/>
      <c r="R5" s="210"/>
      <c r="S5" s="210"/>
      <c r="T5" s="210"/>
      <c r="U5" s="210"/>
      <c r="V5" s="210"/>
      <c r="W5" s="210"/>
      <c r="X5" s="210"/>
      <c r="Y5" s="210"/>
      <c r="Z5" s="210"/>
      <c r="AA5" s="211"/>
    </row>
    <row r="6" spans="2:27" ht="21" customHeight="1">
      <c r="D6" s="207"/>
      <c r="E6" s="208"/>
      <c r="F6" s="208"/>
      <c r="G6" s="208"/>
      <c r="H6" s="208"/>
      <c r="I6" s="208"/>
      <c r="J6" s="208"/>
      <c r="K6" s="208"/>
      <c r="L6" s="209"/>
      <c r="M6" s="12"/>
      <c r="N6" s="204" t="s">
        <v>51</v>
      </c>
      <c r="O6" s="211"/>
      <c r="P6" s="204" t="s">
        <v>52</v>
      </c>
      <c r="Q6" s="211"/>
      <c r="R6" s="204" t="s">
        <v>53</v>
      </c>
      <c r="S6" s="211"/>
      <c r="T6" s="204" t="s">
        <v>54</v>
      </c>
      <c r="U6" s="211"/>
      <c r="V6" s="204" t="s">
        <v>55</v>
      </c>
      <c r="W6" s="211"/>
      <c r="X6" s="204" t="s">
        <v>56</v>
      </c>
      <c r="Y6" s="211"/>
      <c r="Z6" s="204" t="s">
        <v>2</v>
      </c>
      <c r="AA6" s="211"/>
    </row>
    <row r="7" spans="2:27">
      <c r="D7" s="4" t="s">
        <v>57</v>
      </c>
      <c r="E7" s="4" t="s">
        <v>51</v>
      </c>
      <c r="F7" s="4" t="s">
        <v>52</v>
      </c>
      <c r="G7" s="4" t="s">
        <v>53</v>
      </c>
      <c r="H7" s="4" t="s">
        <v>54</v>
      </c>
      <c r="I7" s="4" t="s">
        <v>55</v>
      </c>
      <c r="J7" s="4" t="s">
        <v>56</v>
      </c>
      <c r="K7" s="4" t="s">
        <v>2</v>
      </c>
      <c r="L7" s="4"/>
      <c r="M7" s="12"/>
      <c r="N7" s="4" t="s">
        <v>58</v>
      </c>
      <c r="O7" s="4" t="s">
        <v>59</v>
      </c>
      <c r="P7" s="4" t="s">
        <v>58</v>
      </c>
      <c r="Q7" s="4" t="s">
        <v>59</v>
      </c>
      <c r="R7" s="4" t="s">
        <v>58</v>
      </c>
      <c r="S7" s="4" t="s">
        <v>59</v>
      </c>
      <c r="T7" s="4" t="s">
        <v>58</v>
      </c>
      <c r="U7" s="4" t="s">
        <v>59</v>
      </c>
      <c r="V7" s="4" t="s">
        <v>58</v>
      </c>
      <c r="W7" s="4" t="s">
        <v>59</v>
      </c>
      <c r="X7" s="4" t="s">
        <v>58</v>
      </c>
      <c r="Y7" s="4" t="s">
        <v>59</v>
      </c>
      <c r="Z7" s="4" t="s">
        <v>58</v>
      </c>
      <c r="AA7" s="4" t="s">
        <v>59</v>
      </c>
    </row>
    <row r="8" spans="2:27" ht="8.5" customHeight="1"/>
    <row r="9" spans="2:27">
      <c r="B9" s="29" t="s">
        <v>88</v>
      </c>
      <c r="D9" s="40">
        <v>73871</v>
      </c>
      <c r="E9" s="108">
        <v>56534</v>
      </c>
      <c r="F9" s="108">
        <v>38325</v>
      </c>
      <c r="G9" s="108">
        <v>36606</v>
      </c>
      <c r="H9" s="108">
        <v>35558</v>
      </c>
      <c r="I9" s="108">
        <v>17192</v>
      </c>
      <c r="J9" s="108">
        <v>13300</v>
      </c>
      <c r="K9" s="108">
        <v>11642</v>
      </c>
      <c r="L9" s="194"/>
      <c r="M9" s="7"/>
      <c r="N9" s="195">
        <f t="shared" ref="N9:N28" si="0">E9/D9-1</f>
        <v>-0.23469291061444952</v>
      </c>
      <c r="O9" s="196">
        <f t="shared" ref="O9:O28" si="1">E9-D9</f>
        <v>-17337</v>
      </c>
      <c r="P9" s="195">
        <f t="shared" ref="P9:P28" si="2">F9/E9-1</f>
        <v>-0.32208936215374817</v>
      </c>
      <c r="Q9" s="196">
        <f t="shared" ref="Q9:Q28" si="3">F9-E9</f>
        <v>-18209</v>
      </c>
      <c r="R9" s="195">
        <f t="shared" ref="R9:R28" si="4">G9/F9-1</f>
        <v>-4.4853228962817959E-2</v>
      </c>
      <c r="S9" s="196">
        <f t="shared" ref="S9:S28" si="5">G9-F9</f>
        <v>-1719</v>
      </c>
      <c r="T9" s="195">
        <f t="shared" ref="T9:T28" si="6">H9/G9-1</f>
        <v>-2.862918647216306E-2</v>
      </c>
      <c r="U9" s="196">
        <f t="shared" ref="U9:U28" si="7">H9-G9</f>
        <v>-1048</v>
      </c>
      <c r="V9" s="195">
        <f t="shared" ref="V9:V28" si="8">I9/H9-1</f>
        <v>-0.51650824005849594</v>
      </c>
      <c r="W9" s="196">
        <f t="shared" ref="W9:W28" si="9">I9-H9</f>
        <v>-18366</v>
      </c>
      <c r="X9" s="195">
        <f t="shared" ref="X9:X28" si="10">J9/I9-1</f>
        <v>-0.2263843648208469</v>
      </c>
      <c r="Y9" s="196">
        <f t="shared" ref="Y9:Y28" si="11">J9-I9</f>
        <v>-3892</v>
      </c>
      <c r="Z9" s="195">
        <v>-0.15435461611099</v>
      </c>
      <c r="AA9" s="196">
        <v>-2125</v>
      </c>
    </row>
    <row r="10" spans="2:27">
      <c r="B10" s="169" t="s">
        <v>89</v>
      </c>
      <c r="D10" s="42">
        <v>6236</v>
      </c>
      <c r="E10" s="112">
        <v>4811</v>
      </c>
      <c r="F10" s="112">
        <v>2779</v>
      </c>
      <c r="G10" s="112">
        <v>1565</v>
      </c>
      <c r="H10" s="112">
        <v>186</v>
      </c>
      <c r="I10" s="112">
        <v>86</v>
      </c>
      <c r="J10" s="112">
        <v>53</v>
      </c>
      <c r="K10" s="112">
        <v>62</v>
      </c>
      <c r="L10" s="197"/>
      <c r="M10" s="8"/>
      <c r="N10" s="198">
        <f t="shared" si="0"/>
        <v>-0.22851186658114175</v>
      </c>
      <c r="O10" s="199">
        <f t="shared" si="1"/>
        <v>-1425</v>
      </c>
      <c r="P10" s="198">
        <f t="shared" si="2"/>
        <v>-0.4223654125961338</v>
      </c>
      <c r="Q10" s="199">
        <f t="shared" si="3"/>
        <v>-2032</v>
      </c>
      <c r="R10" s="198">
        <f t="shared" si="4"/>
        <v>-0.43684778697373161</v>
      </c>
      <c r="S10" s="199">
        <f t="shared" si="5"/>
        <v>-1214</v>
      </c>
      <c r="T10" s="198">
        <f t="shared" si="6"/>
        <v>-0.88115015974440891</v>
      </c>
      <c r="U10" s="199">
        <f t="shared" si="7"/>
        <v>-1379</v>
      </c>
      <c r="V10" s="198">
        <f t="shared" si="8"/>
        <v>-0.5376344086021505</v>
      </c>
      <c r="W10" s="199">
        <f t="shared" si="9"/>
        <v>-100</v>
      </c>
      <c r="X10" s="198">
        <f t="shared" si="10"/>
        <v>-0.38372093023255816</v>
      </c>
      <c r="Y10" s="199">
        <f t="shared" si="11"/>
        <v>-33</v>
      </c>
      <c r="Z10" s="198">
        <v>-0.44144144144144148</v>
      </c>
      <c r="AA10" s="199">
        <v>-49</v>
      </c>
    </row>
    <row r="11" spans="2:27">
      <c r="B11" s="169" t="s">
        <v>90</v>
      </c>
      <c r="D11" s="42">
        <v>5794</v>
      </c>
      <c r="E11" s="112">
        <v>3064</v>
      </c>
      <c r="F11" s="112">
        <v>2063</v>
      </c>
      <c r="G11" s="112">
        <v>2778</v>
      </c>
      <c r="H11" s="112">
        <v>1346</v>
      </c>
      <c r="I11" s="112">
        <v>445</v>
      </c>
      <c r="J11" s="112">
        <v>379</v>
      </c>
      <c r="K11" s="112">
        <v>495</v>
      </c>
      <c r="L11" s="197"/>
      <c r="M11" s="8"/>
      <c r="N11" s="198">
        <f t="shared" si="0"/>
        <v>-0.47117707973765965</v>
      </c>
      <c r="O11" s="199">
        <f t="shared" si="1"/>
        <v>-2730</v>
      </c>
      <c r="P11" s="198">
        <f t="shared" si="2"/>
        <v>-0.32669712793733685</v>
      </c>
      <c r="Q11" s="199">
        <f t="shared" si="3"/>
        <v>-1001</v>
      </c>
      <c r="R11" s="198">
        <f t="shared" si="4"/>
        <v>0.34658264663111971</v>
      </c>
      <c r="S11" s="199">
        <f t="shared" si="5"/>
        <v>715</v>
      </c>
      <c r="T11" s="198">
        <f t="shared" si="6"/>
        <v>-0.51547876169906415</v>
      </c>
      <c r="U11" s="199">
        <f t="shared" si="7"/>
        <v>-1432</v>
      </c>
      <c r="V11" s="198">
        <f t="shared" si="8"/>
        <v>-0.66939078751857362</v>
      </c>
      <c r="W11" s="199">
        <f t="shared" si="9"/>
        <v>-901</v>
      </c>
      <c r="X11" s="198">
        <f t="shared" si="10"/>
        <v>-0.14831460674157304</v>
      </c>
      <c r="Y11" s="199">
        <f t="shared" si="11"/>
        <v>-66</v>
      </c>
      <c r="Z11" s="198">
        <v>0.52777777777777768</v>
      </c>
      <c r="AA11" s="199">
        <v>171</v>
      </c>
    </row>
    <row r="12" spans="2:27">
      <c r="B12" s="169" t="s">
        <v>91</v>
      </c>
      <c r="D12" s="42">
        <v>4317</v>
      </c>
      <c r="E12" s="112">
        <v>2454</v>
      </c>
      <c r="F12" s="112">
        <v>2514</v>
      </c>
      <c r="G12" s="112">
        <v>3293</v>
      </c>
      <c r="H12" s="112">
        <v>4117</v>
      </c>
      <c r="I12" s="112">
        <v>3750</v>
      </c>
      <c r="J12" s="112">
        <v>3846</v>
      </c>
      <c r="K12" s="112">
        <v>4102</v>
      </c>
      <c r="L12" s="197"/>
      <c r="M12" s="8"/>
      <c r="N12" s="198">
        <f t="shared" si="0"/>
        <v>-0.43154968728283527</v>
      </c>
      <c r="O12" s="199">
        <f t="shared" si="1"/>
        <v>-1863</v>
      </c>
      <c r="P12" s="198">
        <f t="shared" si="2"/>
        <v>2.4449877750611249E-2</v>
      </c>
      <c r="Q12" s="199">
        <f t="shared" si="3"/>
        <v>60</v>
      </c>
      <c r="R12" s="198">
        <f t="shared" si="4"/>
        <v>0.30986475735879071</v>
      </c>
      <c r="S12" s="199">
        <f t="shared" si="5"/>
        <v>779</v>
      </c>
      <c r="T12" s="198">
        <f t="shared" si="6"/>
        <v>0.25022775584573331</v>
      </c>
      <c r="U12" s="199">
        <f t="shared" si="7"/>
        <v>824</v>
      </c>
      <c r="V12" s="198">
        <f t="shared" si="8"/>
        <v>-8.9142579548214695E-2</v>
      </c>
      <c r="W12" s="199">
        <f t="shared" si="9"/>
        <v>-367</v>
      </c>
      <c r="X12" s="198">
        <f t="shared" si="10"/>
        <v>2.5600000000000067E-2</v>
      </c>
      <c r="Y12" s="199">
        <f t="shared" si="11"/>
        <v>96</v>
      </c>
      <c r="Z12" s="198">
        <v>0.12537722908093271</v>
      </c>
      <c r="AA12" s="199">
        <v>457</v>
      </c>
    </row>
    <row r="13" spans="2:27">
      <c r="B13" s="169" t="s">
        <v>92</v>
      </c>
      <c r="D13" s="42">
        <v>9040</v>
      </c>
      <c r="E13" s="112">
        <v>8082</v>
      </c>
      <c r="F13" s="112">
        <v>9950</v>
      </c>
      <c r="G13" s="112">
        <v>7071</v>
      </c>
      <c r="H13" s="112">
        <v>5826</v>
      </c>
      <c r="I13" s="112">
        <v>7478</v>
      </c>
      <c r="J13" s="112">
        <v>2427</v>
      </c>
      <c r="K13" s="112">
        <v>318</v>
      </c>
      <c r="L13" s="197"/>
      <c r="M13" s="8"/>
      <c r="N13" s="198">
        <f t="shared" si="0"/>
        <v>-0.10597345132743363</v>
      </c>
      <c r="O13" s="199">
        <f t="shared" si="1"/>
        <v>-958</v>
      </c>
      <c r="P13" s="198">
        <f t="shared" si="2"/>
        <v>0.23113090819104176</v>
      </c>
      <c r="Q13" s="199">
        <f t="shared" si="3"/>
        <v>1868</v>
      </c>
      <c r="R13" s="198">
        <f t="shared" si="4"/>
        <v>-0.28934673366834174</v>
      </c>
      <c r="S13" s="199">
        <f t="shared" si="5"/>
        <v>-2879</v>
      </c>
      <c r="T13" s="198">
        <f t="shared" si="6"/>
        <v>-0.1760712770470938</v>
      </c>
      <c r="U13" s="199">
        <f t="shared" si="7"/>
        <v>-1245</v>
      </c>
      <c r="V13" s="198">
        <f t="shared" si="8"/>
        <v>0.28355647099210435</v>
      </c>
      <c r="W13" s="199">
        <f t="shared" si="9"/>
        <v>1652</v>
      </c>
      <c r="X13" s="198">
        <f t="shared" si="10"/>
        <v>-0.67544798074351431</v>
      </c>
      <c r="Y13" s="199">
        <f t="shared" si="11"/>
        <v>-5051</v>
      </c>
      <c r="Z13" s="198">
        <v>-0.96427367711493095</v>
      </c>
      <c r="AA13" s="199">
        <v>-8583</v>
      </c>
    </row>
    <row r="14" spans="2:27">
      <c r="B14" s="169" t="s">
        <v>93</v>
      </c>
      <c r="D14" s="42">
        <v>3990</v>
      </c>
      <c r="E14" s="112">
        <v>3899</v>
      </c>
      <c r="F14" s="112">
        <v>1365</v>
      </c>
      <c r="G14" s="112">
        <v>873</v>
      </c>
      <c r="H14" s="112">
        <v>1583</v>
      </c>
      <c r="I14" s="112">
        <v>376</v>
      </c>
      <c r="J14" s="112">
        <v>425</v>
      </c>
      <c r="K14" s="112">
        <v>1252</v>
      </c>
      <c r="L14" s="197"/>
      <c r="M14" s="8"/>
      <c r="N14" s="198">
        <f t="shared" si="0"/>
        <v>-2.2807017543859609E-2</v>
      </c>
      <c r="O14" s="199">
        <f t="shared" si="1"/>
        <v>-91</v>
      </c>
      <c r="P14" s="198">
        <f t="shared" si="2"/>
        <v>-0.64991023339317766</v>
      </c>
      <c r="Q14" s="199">
        <f t="shared" si="3"/>
        <v>-2534</v>
      </c>
      <c r="R14" s="198">
        <f t="shared" si="4"/>
        <v>-0.36043956043956049</v>
      </c>
      <c r="S14" s="199">
        <f t="shared" si="5"/>
        <v>-492</v>
      </c>
      <c r="T14" s="198">
        <f t="shared" si="6"/>
        <v>0.81328751431844215</v>
      </c>
      <c r="U14" s="199">
        <f t="shared" si="7"/>
        <v>710</v>
      </c>
      <c r="V14" s="198">
        <f t="shared" si="8"/>
        <v>-0.76247631080227418</v>
      </c>
      <c r="W14" s="199">
        <f t="shared" si="9"/>
        <v>-1207</v>
      </c>
      <c r="X14" s="198">
        <f t="shared" si="10"/>
        <v>0.13031914893617014</v>
      </c>
      <c r="Y14" s="199">
        <f t="shared" si="11"/>
        <v>49</v>
      </c>
      <c r="Z14" s="198">
        <v>1.952830188679245</v>
      </c>
      <c r="AA14" s="199">
        <v>828</v>
      </c>
    </row>
    <row r="15" spans="2:27">
      <c r="B15" s="169" t="s">
        <v>94</v>
      </c>
      <c r="D15" s="42">
        <v>1593</v>
      </c>
      <c r="E15" s="112">
        <v>119</v>
      </c>
      <c r="F15" s="112">
        <v>186</v>
      </c>
      <c r="G15" s="112">
        <v>207</v>
      </c>
      <c r="H15" s="112">
        <v>157</v>
      </c>
      <c r="I15" s="112">
        <v>151</v>
      </c>
      <c r="J15" s="112">
        <v>151</v>
      </c>
      <c r="K15" s="112">
        <v>193</v>
      </c>
      <c r="L15" s="197"/>
      <c r="M15" s="8"/>
      <c r="N15" s="198">
        <f t="shared" si="0"/>
        <v>-0.92529817953546767</v>
      </c>
      <c r="O15" s="199">
        <f t="shared" si="1"/>
        <v>-1474</v>
      </c>
      <c r="P15" s="198">
        <f t="shared" si="2"/>
        <v>0.56302521008403361</v>
      </c>
      <c r="Q15" s="199">
        <f t="shared" si="3"/>
        <v>67</v>
      </c>
      <c r="R15" s="198">
        <f t="shared" si="4"/>
        <v>0.11290322580645151</v>
      </c>
      <c r="S15" s="199">
        <f t="shared" si="5"/>
        <v>21</v>
      </c>
      <c r="T15" s="198">
        <f t="shared" si="6"/>
        <v>-0.24154589371980673</v>
      </c>
      <c r="U15" s="199">
        <f t="shared" si="7"/>
        <v>-50</v>
      </c>
      <c r="V15" s="198">
        <f t="shared" si="8"/>
        <v>-3.8216560509554132E-2</v>
      </c>
      <c r="W15" s="199">
        <f t="shared" si="9"/>
        <v>-6</v>
      </c>
      <c r="X15" s="198">
        <f t="shared" si="10"/>
        <v>0</v>
      </c>
      <c r="Y15" s="199">
        <f t="shared" si="11"/>
        <v>0</v>
      </c>
      <c r="Z15" s="198">
        <v>0.15568862275449091</v>
      </c>
      <c r="AA15" s="199">
        <v>26</v>
      </c>
    </row>
    <row r="16" spans="2:27">
      <c r="B16" s="169" t="s">
        <v>95</v>
      </c>
      <c r="D16" s="42">
        <v>5895</v>
      </c>
      <c r="E16" s="112">
        <v>4923</v>
      </c>
      <c r="F16" s="112">
        <v>3015</v>
      </c>
      <c r="G16" s="112">
        <v>2591</v>
      </c>
      <c r="H16" s="112">
        <v>2478</v>
      </c>
      <c r="I16" s="112">
        <v>2010</v>
      </c>
      <c r="J16" s="112">
        <v>1924</v>
      </c>
      <c r="K16" s="112">
        <v>3319</v>
      </c>
      <c r="L16" s="197"/>
      <c r="M16" s="8"/>
      <c r="N16" s="198">
        <f t="shared" si="0"/>
        <v>-0.16488549618320614</v>
      </c>
      <c r="O16" s="199">
        <f t="shared" si="1"/>
        <v>-972</v>
      </c>
      <c r="P16" s="198">
        <f t="shared" si="2"/>
        <v>-0.38756855575868376</v>
      </c>
      <c r="Q16" s="199">
        <f t="shared" si="3"/>
        <v>-1908</v>
      </c>
      <c r="R16" s="198">
        <f t="shared" si="4"/>
        <v>-0.14063018242122716</v>
      </c>
      <c r="S16" s="199">
        <f t="shared" si="5"/>
        <v>-424</v>
      </c>
      <c r="T16" s="198">
        <f t="shared" si="6"/>
        <v>-4.3612504824392162E-2</v>
      </c>
      <c r="U16" s="199">
        <f t="shared" si="7"/>
        <v>-113</v>
      </c>
      <c r="V16" s="198">
        <f t="shared" si="8"/>
        <v>-0.18886198547215494</v>
      </c>
      <c r="W16" s="199">
        <f t="shared" si="9"/>
        <v>-468</v>
      </c>
      <c r="X16" s="198">
        <f t="shared" si="10"/>
        <v>-4.2786069651741254E-2</v>
      </c>
      <c r="Y16" s="199">
        <f t="shared" si="11"/>
        <v>-86</v>
      </c>
      <c r="Z16" s="198">
        <v>-3.8806834636547882E-2</v>
      </c>
      <c r="AA16" s="199">
        <v>-134</v>
      </c>
    </row>
    <row r="17" spans="2:27">
      <c r="B17" s="169" t="s">
        <v>96</v>
      </c>
      <c r="D17" s="42">
        <v>76253</v>
      </c>
      <c r="E17" s="112">
        <v>73386</v>
      </c>
      <c r="F17" s="112">
        <v>78542</v>
      </c>
      <c r="G17" s="112">
        <v>69770</v>
      </c>
      <c r="H17" s="112">
        <v>48470</v>
      </c>
      <c r="I17" s="112">
        <v>39755</v>
      </c>
      <c r="J17" s="112">
        <v>38335</v>
      </c>
      <c r="K17" s="112">
        <v>41169</v>
      </c>
      <c r="L17" s="197"/>
      <c r="M17" s="8"/>
      <c r="N17" s="198">
        <f t="shared" si="0"/>
        <v>-3.7598520713939099E-2</v>
      </c>
      <c r="O17" s="199">
        <f t="shared" si="1"/>
        <v>-2867</v>
      </c>
      <c r="P17" s="198">
        <f t="shared" si="2"/>
        <v>7.0258632436704493E-2</v>
      </c>
      <c r="Q17" s="199">
        <f t="shared" si="3"/>
        <v>5156</v>
      </c>
      <c r="R17" s="198">
        <f t="shared" si="4"/>
        <v>-0.11168546764788267</v>
      </c>
      <c r="S17" s="199">
        <f t="shared" si="5"/>
        <v>-8772</v>
      </c>
      <c r="T17" s="198">
        <f t="shared" si="6"/>
        <v>-0.30528880607711051</v>
      </c>
      <c r="U17" s="199">
        <f t="shared" si="7"/>
        <v>-21300</v>
      </c>
      <c r="V17" s="198">
        <f t="shared" si="8"/>
        <v>-0.17980193934392408</v>
      </c>
      <c r="W17" s="199">
        <f t="shared" si="9"/>
        <v>-8715</v>
      </c>
      <c r="X17" s="198">
        <f t="shared" si="10"/>
        <v>-3.5718777512262601E-2</v>
      </c>
      <c r="Y17" s="199">
        <f t="shared" si="11"/>
        <v>-1420</v>
      </c>
      <c r="Z17" s="198">
        <v>7.3731156434197587E-2</v>
      </c>
      <c r="AA17" s="199">
        <v>2827</v>
      </c>
    </row>
    <row r="18" spans="2:27">
      <c r="B18" s="169" t="s">
        <v>97</v>
      </c>
      <c r="D18" s="42">
        <v>14865</v>
      </c>
      <c r="E18" s="112">
        <v>13381</v>
      </c>
      <c r="F18" s="112">
        <v>11826</v>
      </c>
      <c r="G18" s="112">
        <v>10571</v>
      </c>
      <c r="H18" s="112">
        <v>15501</v>
      </c>
      <c r="I18" s="112">
        <v>7989</v>
      </c>
      <c r="J18" s="112">
        <v>8677</v>
      </c>
      <c r="K18" s="112">
        <v>11301</v>
      </c>
      <c r="L18" s="197"/>
      <c r="M18" s="8"/>
      <c r="N18" s="198">
        <f t="shared" si="0"/>
        <v>-9.9831819710729852E-2</v>
      </c>
      <c r="O18" s="199">
        <f t="shared" si="1"/>
        <v>-1484</v>
      </c>
      <c r="P18" s="198">
        <f t="shared" si="2"/>
        <v>-0.11620955085569096</v>
      </c>
      <c r="Q18" s="199">
        <f t="shared" si="3"/>
        <v>-1555</v>
      </c>
      <c r="R18" s="198">
        <f t="shared" si="4"/>
        <v>-0.10612210383899878</v>
      </c>
      <c r="S18" s="199">
        <f t="shared" si="5"/>
        <v>-1255</v>
      </c>
      <c r="T18" s="198">
        <f t="shared" si="6"/>
        <v>0.46637025825371303</v>
      </c>
      <c r="U18" s="199">
        <f t="shared" si="7"/>
        <v>4930</v>
      </c>
      <c r="V18" s="198">
        <f t="shared" si="8"/>
        <v>-0.48461389587768533</v>
      </c>
      <c r="W18" s="199">
        <f t="shared" si="9"/>
        <v>-7512</v>
      </c>
      <c r="X18" s="198">
        <f t="shared" si="10"/>
        <v>8.6118412817624224E-2</v>
      </c>
      <c r="Y18" s="199">
        <f t="shared" si="11"/>
        <v>688</v>
      </c>
      <c r="Z18" s="198">
        <v>0.35927351455376472</v>
      </c>
      <c r="AA18" s="199">
        <v>2987</v>
      </c>
    </row>
    <row r="19" spans="2:27">
      <c r="B19" s="169" t="s">
        <v>98</v>
      </c>
      <c r="D19" s="42">
        <v>7206</v>
      </c>
      <c r="E19" s="112">
        <v>5685</v>
      </c>
      <c r="F19" s="112">
        <v>5272</v>
      </c>
      <c r="G19" s="112">
        <v>6122</v>
      </c>
      <c r="H19" s="112">
        <v>5753</v>
      </c>
      <c r="I19" s="112">
        <v>3823</v>
      </c>
      <c r="J19" s="112">
        <v>4838</v>
      </c>
      <c r="K19" s="112">
        <v>4996</v>
      </c>
      <c r="L19" s="197"/>
      <c r="M19" s="8"/>
      <c r="N19" s="198">
        <f t="shared" si="0"/>
        <v>-0.21107410491257284</v>
      </c>
      <c r="O19" s="199">
        <f t="shared" si="1"/>
        <v>-1521</v>
      </c>
      <c r="P19" s="198">
        <f t="shared" si="2"/>
        <v>-7.2647317502198772E-2</v>
      </c>
      <c r="Q19" s="199">
        <f t="shared" si="3"/>
        <v>-413</v>
      </c>
      <c r="R19" s="198">
        <f t="shared" si="4"/>
        <v>0.16122913505311076</v>
      </c>
      <c r="S19" s="199">
        <f t="shared" si="5"/>
        <v>850</v>
      </c>
      <c r="T19" s="198">
        <f t="shared" si="6"/>
        <v>-6.0274420124142414E-2</v>
      </c>
      <c r="U19" s="199">
        <f t="shared" si="7"/>
        <v>-369</v>
      </c>
      <c r="V19" s="198">
        <f t="shared" si="8"/>
        <v>-0.33547714236050752</v>
      </c>
      <c r="W19" s="199">
        <f t="shared" si="9"/>
        <v>-1930</v>
      </c>
      <c r="X19" s="198">
        <f t="shared" si="10"/>
        <v>0.26549829976458272</v>
      </c>
      <c r="Y19" s="199">
        <f t="shared" si="11"/>
        <v>1015</v>
      </c>
      <c r="Z19" s="198">
        <v>0.28201180395175779</v>
      </c>
      <c r="AA19" s="199">
        <v>1099</v>
      </c>
    </row>
    <row r="20" spans="2:27">
      <c r="B20" s="169" t="s">
        <v>99</v>
      </c>
      <c r="D20" s="42">
        <v>8456</v>
      </c>
      <c r="E20" s="112">
        <v>4923</v>
      </c>
      <c r="F20" s="112">
        <v>4018</v>
      </c>
      <c r="G20" s="112">
        <v>3271</v>
      </c>
      <c r="H20" s="112">
        <v>1893</v>
      </c>
      <c r="I20" s="112">
        <v>1256</v>
      </c>
      <c r="J20" s="112">
        <v>594</v>
      </c>
      <c r="K20" s="112">
        <v>499</v>
      </c>
      <c r="L20" s="197"/>
      <c r="M20" s="8"/>
      <c r="N20" s="198">
        <f t="shared" si="0"/>
        <v>-0.41780983916745507</v>
      </c>
      <c r="O20" s="199">
        <f t="shared" si="1"/>
        <v>-3533</v>
      </c>
      <c r="P20" s="198">
        <f t="shared" si="2"/>
        <v>-0.18383099735933373</v>
      </c>
      <c r="Q20" s="199">
        <f t="shared" si="3"/>
        <v>-905</v>
      </c>
      <c r="R20" s="198">
        <f t="shared" si="4"/>
        <v>-0.18591338974614235</v>
      </c>
      <c r="S20" s="199">
        <f t="shared" si="5"/>
        <v>-747</v>
      </c>
      <c r="T20" s="198">
        <f t="shared" si="6"/>
        <v>-0.42127789666768567</v>
      </c>
      <c r="U20" s="199">
        <f t="shared" si="7"/>
        <v>-1378</v>
      </c>
      <c r="V20" s="198">
        <f t="shared" si="8"/>
        <v>-0.33650290544109873</v>
      </c>
      <c r="W20" s="199">
        <f t="shared" si="9"/>
        <v>-637</v>
      </c>
      <c r="X20" s="198">
        <f t="shared" si="10"/>
        <v>-0.52707006369426757</v>
      </c>
      <c r="Y20" s="199">
        <f t="shared" si="11"/>
        <v>-662</v>
      </c>
      <c r="Z20" s="198">
        <v>-0.56495204882301664</v>
      </c>
      <c r="AA20" s="199">
        <v>-648</v>
      </c>
    </row>
    <row r="21" spans="2:27">
      <c r="B21" s="169" t="s">
        <v>100</v>
      </c>
      <c r="D21" s="42">
        <v>28300</v>
      </c>
      <c r="E21" s="112">
        <v>28494</v>
      </c>
      <c r="F21" s="112">
        <v>10563</v>
      </c>
      <c r="G21" s="112">
        <v>9303</v>
      </c>
      <c r="H21" s="112">
        <v>8062</v>
      </c>
      <c r="I21" s="112">
        <v>10859</v>
      </c>
      <c r="J21" s="112">
        <v>10056</v>
      </c>
      <c r="K21" s="112">
        <v>12612</v>
      </c>
      <c r="L21" s="197"/>
      <c r="M21" s="8"/>
      <c r="N21" s="198">
        <f t="shared" si="0"/>
        <v>6.8551236749117006E-3</v>
      </c>
      <c r="O21" s="199">
        <f t="shared" si="1"/>
        <v>194</v>
      </c>
      <c r="P21" s="198">
        <f t="shared" si="2"/>
        <v>-0.62929037692145717</v>
      </c>
      <c r="Q21" s="199">
        <f t="shared" si="3"/>
        <v>-17931</v>
      </c>
      <c r="R21" s="198">
        <f t="shared" si="4"/>
        <v>-0.11928429423459241</v>
      </c>
      <c r="S21" s="199">
        <f t="shared" si="5"/>
        <v>-1260</v>
      </c>
      <c r="T21" s="198">
        <f t="shared" si="6"/>
        <v>-0.13339782865742233</v>
      </c>
      <c r="U21" s="199">
        <f t="shared" si="7"/>
        <v>-1241</v>
      </c>
      <c r="V21" s="198">
        <f t="shared" si="8"/>
        <v>0.34693624410816182</v>
      </c>
      <c r="W21" s="199">
        <f t="shared" si="9"/>
        <v>2797</v>
      </c>
      <c r="X21" s="198">
        <f t="shared" si="10"/>
        <v>-7.3947877336771328E-2</v>
      </c>
      <c r="Y21" s="199">
        <f t="shared" si="11"/>
        <v>-803</v>
      </c>
      <c r="Z21" s="198">
        <v>-1.9208336573605989E-2</v>
      </c>
      <c r="AA21" s="199">
        <v>-247</v>
      </c>
    </row>
    <row r="22" spans="2:27">
      <c r="B22" s="169" t="s">
        <v>101</v>
      </c>
      <c r="D22" s="42">
        <v>6258</v>
      </c>
      <c r="E22" s="112">
        <v>4718</v>
      </c>
      <c r="F22" s="112">
        <v>5035</v>
      </c>
      <c r="G22" s="112">
        <v>6525</v>
      </c>
      <c r="H22" s="112">
        <v>7096</v>
      </c>
      <c r="I22" s="112">
        <v>6987</v>
      </c>
      <c r="J22" s="112">
        <v>7279</v>
      </c>
      <c r="K22" s="112">
        <v>7284</v>
      </c>
      <c r="L22" s="197"/>
      <c r="M22" s="8"/>
      <c r="N22" s="198">
        <f t="shared" si="0"/>
        <v>-0.24608501118568238</v>
      </c>
      <c r="O22" s="199">
        <f t="shared" si="1"/>
        <v>-1540</v>
      </c>
      <c r="P22" s="198">
        <f t="shared" si="2"/>
        <v>6.7189487070792753E-2</v>
      </c>
      <c r="Q22" s="199">
        <f t="shared" si="3"/>
        <v>317</v>
      </c>
      <c r="R22" s="198">
        <f t="shared" si="4"/>
        <v>0.29592850049652442</v>
      </c>
      <c r="S22" s="199">
        <f t="shared" si="5"/>
        <v>1490</v>
      </c>
      <c r="T22" s="198">
        <f t="shared" si="6"/>
        <v>8.7509578544061384E-2</v>
      </c>
      <c r="U22" s="199">
        <f t="shared" si="7"/>
        <v>571</v>
      </c>
      <c r="V22" s="198">
        <f t="shared" si="8"/>
        <v>-1.5360766629086808E-2</v>
      </c>
      <c r="W22" s="199">
        <f t="shared" si="9"/>
        <v>-109</v>
      </c>
      <c r="X22" s="198">
        <f t="shared" si="10"/>
        <v>4.1791899241448327E-2</v>
      </c>
      <c r="Y22" s="199">
        <f t="shared" si="11"/>
        <v>292</v>
      </c>
      <c r="Z22" s="198">
        <v>0.32774334670069272</v>
      </c>
      <c r="AA22" s="199">
        <v>1798</v>
      </c>
    </row>
    <row r="23" spans="2:27">
      <c r="B23" s="169" t="s">
        <v>102</v>
      </c>
      <c r="D23" s="42">
        <v>836</v>
      </c>
      <c r="E23" s="112">
        <v>801</v>
      </c>
      <c r="F23" s="112">
        <v>1019</v>
      </c>
      <c r="G23" s="112">
        <v>768</v>
      </c>
      <c r="H23" s="112">
        <v>659</v>
      </c>
      <c r="I23" s="112">
        <v>458</v>
      </c>
      <c r="J23" s="112">
        <v>609</v>
      </c>
      <c r="K23" s="112">
        <v>451</v>
      </c>
      <c r="L23" s="197"/>
      <c r="M23" s="8"/>
      <c r="N23" s="198">
        <f t="shared" si="0"/>
        <v>-4.186602870813394E-2</v>
      </c>
      <c r="O23" s="199">
        <f t="shared" si="1"/>
        <v>-35</v>
      </c>
      <c r="P23" s="198">
        <f t="shared" si="2"/>
        <v>0.27215980024968789</v>
      </c>
      <c r="Q23" s="199">
        <f t="shared" si="3"/>
        <v>218</v>
      </c>
      <c r="R23" s="198">
        <f t="shared" si="4"/>
        <v>-0.24631992149165849</v>
      </c>
      <c r="S23" s="199">
        <f t="shared" si="5"/>
        <v>-251</v>
      </c>
      <c r="T23" s="198">
        <f t="shared" si="6"/>
        <v>-0.14192708333333337</v>
      </c>
      <c r="U23" s="199">
        <f t="shared" si="7"/>
        <v>-109</v>
      </c>
      <c r="V23" s="198">
        <f t="shared" si="8"/>
        <v>-0.30500758725341426</v>
      </c>
      <c r="W23" s="199">
        <f t="shared" si="9"/>
        <v>-201</v>
      </c>
      <c r="X23" s="198">
        <f t="shared" si="10"/>
        <v>0.32969432314410474</v>
      </c>
      <c r="Y23" s="199">
        <f t="shared" si="11"/>
        <v>151</v>
      </c>
      <c r="Z23" s="198">
        <v>0.22222222222222229</v>
      </c>
      <c r="AA23" s="199">
        <v>82</v>
      </c>
    </row>
    <row r="24" spans="2:27">
      <c r="B24" s="169" t="s">
        <v>103</v>
      </c>
      <c r="D24" s="42">
        <v>13680</v>
      </c>
      <c r="E24" s="112">
        <v>13558</v>
      </c>
      <c r="F24" s="112">
        <v>13090</v>
      </c>
      <c r="G24" s="112">
        <v>13861</v>
      </c>
      <c r="H24" s="112">
        <v>14769</v>
      </c>
      <c r="I24" s="112">
        <v>14321</v>
      </c>
      <c r="J24" s="112">
        <v>13234</v>
      </c>
      <c r="K24" s="112">
        <v>12807</v>
      </c>
      <c r="L24" s="197"/>
      <c r="M24" s="8"/>
      <c r="N24" s="198">
        <f t="shared" si="0"/>
        <v>-8.9181286549707695E-3</v>
      </c>
      <c r="O24" s="199">
        <f t="shared" si="1"/>
        <v>-122</v>
      </c>
      <c r="P24" s="198">
        <f t="shared" si="2"/>
        <v>-3.451836554064025E-2</v>
      </c>
      <c r="Q24" s="199">
        <f t="shared" si="3"/>
        <v>-468</v>
      </c>
      <c r="R24" s="198">
        <f t="shared" si="4"/>
        <v>5.8899923605805871E-2</v>
      </c>
      <c r="S24" s="199">
        <f t="shared" si="5"/>
        <v>771</v>
      </c>
      <c r="T24" s="198">
        <f t="shared" si="6"/>
        <v>6.5507539138590198E-2</v>
      </c>
      <c r="U24" s="199">
        <f t="shared" si="7"/>
        <v>908</v>
      </c>
      <c r="V24" s="198">
        <f t="shared" si="8"/>
        <v>-3.0333807299072424E-2</v>
      </c>
      <c r="W24" s="199">
        <f t="shared" si="9"/>
        <v>-448</v>
      </c>
      <c r="X24" s="198">
        <f t="shared" si="10"/>
        <v>-7.5902520773688975E-2</v>
      </c>
      <c r="Y24" s="199">
        <f t="shared" si="11"/>
        <v>-1087</v>
      </c>
      <c r="Z24" s="198">
        <v>-7.7969762419006439E-2</v>
      </c>
      <c r="AA24" s="199">
        <v>-1083</v>
      </c>
    </row>
    <row r="25" spans="2:27">
      <c r="B25" s="169" t="s">
        <v>104</v>
      </c>
      <c r="D25" s="42">
        <v>3116</v>
      </c>
      <c r="E25" s="112">
        <v>3168</v>
      </c>
      <c r="F25" s="112">
        <v>3686</v>
      </c>
      <c r="G25" s="112">
        <v>1997</v>
      </c>
      <c r="H25" s="112">
        <v>1466</v>
      </c>
      <c r="I25" s="112">
        <v>1072</v>
      </c>
      <c r="J25" s="112">
        <v>809</v>
      </c>
      <c r="K25" s="112">
        <v>970</v>
      </c>
      <c r="L25" s="197"/>
      <c r="M25" s="8"/>
      <c r="N25" s="198">
        <f t="shared" si="0"/>
        <v>1.6688061617458283E-2</v>
      </c>
      <c r="O25" s="199">
        <f t="shared" si="1"/>
        <v>52</v>
      </c>
      <c r="P25" s="198">
        <f t="shared" si="2"/>
        <v>0.16351010101010099</v>
      </c>
      <c r="Q25" s="199">
        <f t="shared" si="3"/>
        <v>518</v>
      </c>
      <c r="R25" s="198">
        <f t="shared" si="4"/>
        <v>-0.45822029300054257</v>
      </c>
      <c r="S25" s="199">
        <f t="shared" si="5"/>
        <v>-1689</v>
      </c>
      <c r="T25" s="198">
        <f t="shared" si="6"/>
        <v>-0.26589884827240862</v>
      </c>
      <c r="U25" s="199">
        <f t="shared" si="7"/>
        <v>-531</v>
      </c>
      <c r="V25" s="198">
        <f t="shared" si="8"/>
        <v>-0.26875852660300137</v>
      </c>
      <c r="W25" s="199">
        <f t="shared" si="9"/>
        <v>-394</v>
      </c>
      <c r="X25" s="198">
        <f t="shared" si="10"/>
        <v>-0.24533582089552242</v>
      </c>
      <c r="Y25" s="199">
        <f t="shared" si="11"/>
        <v>-263</v>
      </c>
      <c r="Z25" s="198">
        <v>-1.622718052738337E-2</v>
      </c>
      <c r="AA25" s="199">
        <v>-16</v>
      </c>
    </row>
    <row r="26" spans="2:27">
      <c r="B26" s="169" t="s">
        <v>105</v>
      </c>
      <c r="D26" s="42">
        <v>22</v>
      </c>
      <c r="E26" s="112">
        <v>26</v>
      </c>
      <c r="F26" s="112">
        <v>45</v>
      </c>
      <c r="G26" s="112">
        <v>77</v>
      </c>
      <c r="H26" s="112">
        <v>52</v>
      </c>
      <c r="I26" s="112">
        <v>71</v>
      </c>
      <c r="J26" s="112">
        <v>102</v>
      </c>
      <c r="K26" s="112">
        <v>58</v>
      </c>
      <c r="L26" s="197"/>
      <c r="M26" s="8"/>
      <c r="N26" s="198">
        <f t="shared" si="0"/>
        <v>0.18181818181818188</v>
      </c>
      <c r="O26" s="199">
        <f t="shared" si="1"/>
        <v>4</v>
      </c>
      <c r="P26" s="198">
        <f t="shared" si="2"/>
        <v>0.73076923076923084</v>
      </c>
      <c r="Q26" s="199">
        <f t="shared" si="3"/>
        <v>19</v>
      </c>
      <c r="R26" s="198">
        <f t="shared" si="4"/>
        <v>0.71111111111111103</v>
      </c>
      <c r="S26" s="199">
        <f t="shared" si="5"/>
        <v>32</v>
      </c>
      <c r="T26" s="198">
        <f t="shared" si="6"/>
        <v>-0.32467532467532467</v>
      </c>
      <c r="U26" s="199">
        <f t="shared" si="7"/>
        <v>-25</v>
      </c>
      <c r="V26" s="198">
        <f t="shared" si="8"/>
        <v>0.36538461538461542</v>
      </c>
      <c r="W26" s="199">
        <f t="shared" si="9"/>
        <v>19</v>
      </c>
      <c r="X26" s="198">
        <f t="shared" si="10"/>
        <v>0.43661971830985924</v>
      </c>
      <c r="Y26" s="199">
        <f t="shared" si="11"/>
        <v>31</v>
      </c>
      <c r="Z26" s="198">
        <v>-0.38297872340425532</v>
      </c>
      <c r="AA26" s="199">
        <v>-36</v>
      </c>
    </row>
    <row r="27" spans="2:27">
      <c r="B27" s="169" t="s">
        <v>106</v>
      </c>
      <c r="D27" s="42">
        <v>126</v>
      </c>
      <c r="E27" s="112">
        <v>217</v>
      </c>
      <c r="F27" s="112">
        <v>143</v>
      </c>
      <c r="G27" s="112">
        <v>174</v>
      </c>
      <c r="H27" s="112">
        <v>269</v>
      </c>
      <c r="I27" s="112">
        <v>254</v>
      </c>
      <c r="J27" s="112">
        <v>289</v>
      </c>
      <c r="K27" s="112">
        <v>194</v>
      </c>
      <c r="L27" s="197"/>
      <c r="M27" s="8"/>
      <c r="N27" s="198">
        <f t="shared" si="0"/>
        <v>0.72222222222222232</v>
      </c>
      <c r="O27" s="199">
        <f t="shared" si="1"/>
        <v>91</v>
      </c>
      <c r="P27" s="198">
        <f t="shared" si="2"/>
        <v>-0.34101382488479259</v>
      </c>
      <c r="Q27" s="199">
        <f t="shared" si="3"/>
        <v>-74</v>
      </c>
      <c r="R27" s="198">
        <f t="shared" si="4"/>
        <v>0.21678321678321688</v>
      </c>
      <c r="S27" s="199">
        <f t="shared" si="5"/>
        <v>31</v>
      </c>
      <c r="T27" s="198">
        <f t="shared" si="6"/>
        <v>0.54597701149425282</v>
      </c>
      <c r="U27" s="199">
        <f t="shared" si="7"/>
        <v>95</v>
      </c>
      <c r="V27" s="198">
        <f t="shared" si="8"/>
        <v>-5.5762081784386575E-2</v>
      </c>
      <c r="W27" s="199">
        <f t="shared" si="9"/>
        <v>-15</v>
      </c>
      <c r="X27" s="198">
        <f t="shared" si="10"/>
        <v>0.13779527559055116</v>
      </c>
      <c r="Y27" s="199">
        <f t="shared" si="11"/>
        <v>35</v>
      </c>
      <c r="Z27" s="198">
        <v>-9.3457943925233655E-2</v>
      </c>
      <c r="AA27" s="199">
        <v>-20</v>
      </c>
    </row>
    <row r="28" spans="2:27">
      <c r="B28" s="31" t="s">
        <v>49</v>
      </c>
      <c r="D28" s="63">
        <v>269854</v>
      </c>
      <c r="E28" s="63">
        <v>232243</v>
      </c>
      <c r="F28" s="63">
        <v>193436</v>
      </c>
      <c r="G28" s="63">
        <v>177423</v>
      </c>
      <c r="H28" s="63">
        <v>155241</v>
      </c>
      <c r="I28" s="63">
        <v>118333</v>
      </c>
      <c r="J28" s="63">
        <v>107327</v>
      </c>
      <c r="K28" s="63">
        <v>113724</v>
      </c>
      <c r="L28" s="64"/>
      <c r="M28" s="11"/>
      <c r="N28" s="200">
        <f t="shared" si="0"/>
        <v>-0.13937536593861866</v>
      </c>
      <c r="O28" s="62">
        <f t="shared" si="1"/>
        <v>-37611</v>
      </c>
      <c r="P28" s="200">
        <f t="shared" si="2"/>
        <v>-0.16709653251120593</v>
      </c>
      <c r="Q28" s="62">
        <f t="shared" si="3"/>
        <v>-38807</v>
      </c>
      <c r="R28" s="200">
        <f t="shared" si="4"/>
        <v>-8.2781902024442244E-2</v>
      </c>
      <c r="S28" s="62">
        <f t="shared" si="5"/>
        <v>-16013</v>
      </c>
      <c r="T28" s="200">
        <f t="shared" si="6"/>
        <v>-0.12502324952232802</v>
      </c>
      <c r="U28" s="62">
        <f t="shared" si="7"/>
        <v>-22182</v>
      </c>
      <c r="V28" s="200">
        <f t="shared" si="8"/>
        <v>-0.23774647161510165</v>
      </c>
      <c r="W28" s="62">
        <f t="shared" si="9"/>
        <v>-36908</v>
      </c>
      <c r="X28" s="200">
        <f t="shared" si="10"/>
        <v>-9.3008712700599183E-2</v>
      </c>
      <c r="Y28" s="62">
        <f t="shared" si="11"/>
        <v>-11006</v>
      </c>
      <c r="Z28" s="200">
        <v>-2.2905747916487699E-2</v>
      </c>
      <c r="AA28" s="62">
        <v>-2666</v>
      </c>
    </row>
  </sheetData>
  <mergeCells count="10">
    <mergeCell ref="D5:L6"/>
    <mergeCell ref="N6:O6"/>
    <mergeCell ref="R6:S6"/>
    <mergeCell ref="T6:U6"/>
    <mergeCell ref="B3:AA3"/>
    <mergeCell ref="N5:AA5"/>
    <mergeCell ref="V6:W6"/>
    <mergeCell ref="Z6:AA6"/>
    <mergeCell ref="X6:Y6"/>
    <mergeCell ref="P6:Q6"/>
  </mergeCells>
  <printOptions horizontalCentered="1" verticalCentered="1"/>
  <pageMargins left="0.27777777777777779" right="0.27777777777777779" top="0.27777777777777779" bottom="0.27777777777777779" header="0.1388888888888889" footer="0.1388888888888889"/>
  <pageSetup paperSize="9" scale="54" orientation="landscape" r:id="rId1"/>
  <drawing r:id="rId2"/>
  <extLst>
    <ext xmlns:x14="http://schemas.microsoft.com/office/spreadsheetml/2009/9/main" uri="{05C60535-1F16-4fd2-B633-F4F36F0B64E0}">
      <x14:sparklineGroups xmlns:xm="http://schemas.microsoft.com/office/excel/2006/main">
        <x14:sparklineGroup displayEmptyCellsAs="gap" xr2:uid="{D42B4CFE-0C12-4EB8-8008-5E0D456582B1}">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
              <xm:f>EVO_sinPIA!$D$28:$K$28</xm:f>
              <xm:sqref>L28</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6:T7"/>
  <sheetViews>
    <sheetView showGridLines="0" workbookViewId="0"/>
  </sheetViews>
  <sheetFormatPr baseColWidth="10" defaultColWidth="8.7265625" defaultRowHeight="14.5"/>
  <sheetData>
    <row r="6" spans="1:20" ht="21">
      <c r="A6" s="201" t="s">
        <v>380</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6:T7"/>
  <sheetViews>
    <sheetView showGridLines="0" workbookViewId="0"/>
  </sheetViews>
  <sheetFormatPr baseColWidth="10" defaultColWidth="8.7265625" defaultRowHeight="14.5"/>
  <sheetData>
    <row r="6" spans="1:20" ht="21">
      <c r="A6" s="201" t="s">
        <v>381</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6:T7"/>
  <sheetViews>
    <sheetView showGridLines="0" workbookViewId="0"/>
  </sheetViews>
  <sheetFormatPr baseColWidth="10" defaultColWidth="8.7265625" defaultRowHeight="14.5"/>
  <sheetData>
    <row r="6" spans="1:20" ht="21">
      <c r="A6" s="201" t="s">
        <v>382</v>
      </c>
      <c r="B6" s="202"/>
      <c r="C6" s="202"/>
      <c r="D6" s="202"/>
      <c r="E6" s="202"/>
      <c r="F6" s="202"/>
      <c r="G6" s="202"/>
      <c r="H6" s="202"/>
      <c r="I6" s="202"/>
      <c r="J6" s="202"/>
      <c r="K6" s="202"/>
      <c r="L6" s="202"/>
      <c r="M6" s="202"/>
      <c r="N6" s="202"/>
      <c r="O6" s="202"/>
      <c r="P6" s="202"/>
      <c r="Q6" s="202"/>
      <c r="R6" s="202"/>
      <c r="S6" s="202"/>
      <c r="T6" s="202"/>
    </row>
    <row r="7" spans="1:20" ht="15.5">
      <c r="B7" s="203" t="s">
        <v>113</v>
      </c>
      <c r="C7" s="202"/>
      <c r="D7" s="202"/>
      <c r="E7" s="202"/>
      <c r="F7" s="202"/>
      <c r="G7" s="202"/>
      <c r="H7" s="202"/>
      <c r="I7" s="202"/>
      <c r="J7" s="202"/>
      <c r="K7" s="202"/>
      <c r="L7" s="202"/>
      <c r="M7" s="202"/>
      <c r="N7" s="202"/>
      <c r="O7" s="202"/>
      <c r="P7" s="202"/>
      <c r="Q7" s="202"/>
      <c r="R7" s="202"/>
      <c r="S7" s="202"/>
      <c r="T7" s="202"/>
    </row>
  </sheetData>
  <mergeCells count="2">
    <mergeCell ref="A6:T6"/>
    <mergeCell ref="B7:T7"/>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Q33"/>
  <sheetViews>
    <sheetView showGridLines="0" workbookViewId="0"/>
  </sheetViews>
  <sheetFormatPr baseColWidth="10" defaultColWidth="8.7265625" defaultRowHeight="14.5"/>
  <cols>
    <col min="1" max="1" width="0.6328125" customWidth="1"/>
    <col min="2" max="2" width="29.1796875" customWidth="1"/>
    <col min="3" max="3" width="0.6328125" customWidth="1"/>
    <col min="4" max="4" width="13.453125" customWidth="1"/>
    <col min="5" max="5" width="0.6328125" customWidth="1"/>
    <col min="6" max="7" width="13.453125" customWidth="1"/>
    <col min="8" max="8" width="0.6328125" customWidth="1"/>
    <col min="9" max="10" width="13.453125" customWidth="1"/>
    <col min="11" max="11" width="0.6328125" customWidth="1"/>
    <col min="12" max="17" width="13.453125" customWidth="1"/>
  </cols>
  <sheetData>
    <row r="1" spans="2:17" ht="12" customHeight="1"/>
    <row r="2" spans="2:17" ht="52.5" customHeight="1"/>
    <row r="3" spans="2:17" ht="23.5" customHeight="1">
      <c r="B3" s="201" t="s">
        <v>383</v>
      </c>
      <c r="C3" s="202"/>
      <c r="D3" s="202"/>
      <c r="E3" s="202"/>
      <c r="F3" s="202"/>
      <c r="G3" s="202"/>
      <c r="H3" s="202"/>
      <c r="I3" s="202"/>
      <c r="J3" s="202"/>
      <c r="K3" s="202"/>
      <c r="L3" s="202"/>
      <c r="M3" s="202"/>
      <c r="N3" s="202"/>
      <c r="O3" s="202"/>
      <c r="P3" s="202"/>
      <c r="Q3" s="202"/>
    </row>
    <row r="4" spans="2:17" ht="18" customHeight="1">
      <c r="B4" s="203" t="s">
        <v>113</v>
      </c>
      <c r="C4" s="202"/>
      <c r="D4" s="202"/>
      <c r="E4" s="202"/>
      <c r="F4" s="202"/>
      <c r="G4" s="202"/>
      <c r="H4" s="202"/>
      <c r="I4" s="202"/>
      <c r="J4" s="202"/>
      <c r="K4" s="202"/>
      <c r="L4" s="202"/>
      <c r="M4" s="202"/>
      <c r="N4" s="202"/>
      <c r="O4" s="202"/>
      <c r="P4" s="202"/>
      <c r="Q4" s="202"/>
    </row>
    <row r="5" spans="2:17" ht="9.5" customHeight="1"/>
    <row r="6" spans="2:17" ht="9.5" customHeight="1">
      <c r="B6" s="222" t="s">
        <v>114</v>
      </c>
      <c r="D6" s="277" t="s">
        <v>384</v>
      </c>
      <c r="F6" s="228" t="s">
        <v>385</v>
      </c>
      <c r="G6" s="261"/>
      <c r="I6" s="228" t="s">
        <v>386</v>
      </c>
      <c r="J6" s="261"/>
      <c r="L6" s="228" t="s">
        <v>360</v>
      </c>
      <c r="M6" s="261"/>
      <c r="N6" s="264" t="s">
        <v>361</v>
      </c>
      <c r="O6" s="215"/>
      <c r="P6" s="215"/>
      <c r="Q6" s="261"/>
    </row>
    <row r="7" spans="2:17">
      <c r="B7" s="223"/>
      <c r="D7" s="223"/>
      <c r="F7" s="226"/>
      <c r="G7" s="274"/>
      <c r="I7" s="226"/>
      <c r="J7" s="274"/>
      <c r="L7" s="226"/>
      <c r="M7" s="274"/>
      <c r="N7" s="207"/>
      <c r="O7" s="208"/>
      <c r="P7" s="208"/>
      <c r="Q7" s="209"/>
    </row>
    <row r="8" spans="2:17" ht="46.5" customHeight="1">
      <c r="B8" s="223"/>
      <c r="D8" s="224"/>
      <c r="F8" s="262"/>
      <c r="G8" s="209"/>
      <c r="I8" s="262"/>
      <c r="J8" s="209"/>
      <c r="L8" s="262"/>
      <c r="M8" s="209"/>
      <c r="N8" s="219" t="s">
        <v>387</v>
      </c>
      <c r="O8" s="211"/>
      <c r="P8" s="219" t="s">
        <v>388</v>
      </c>
      <c r="Q8" s="211"/>
    </row>
    <row r="9" spans="2:17" ht="89" customHeight="1">
      <c r="B9" s="224"/>
      <c r="D9" s="58" t="s">
        <v>119</v>
      </c>
      <c r="F9" s="20" t="s">
        <v>119</v>
      </c>
      <c r="G9" s="21" t="s">
        <v>389</v>
      </c>
      <c r="I9" s="20" t="s">
        <v>119</v>
      </c>
      <c r="J9" s="21" t="s">
        <v>389</v>
      </c>
      <c r="L9" s="20" t="s">
        <v>119</v>
      </c>
      <c r="M9" s="28" t="s">
        <v>390</v>
      </c>
      <c r="N9" s="28" t="s">
        <v>119</v>
      </c>
      <c r="O9" s="28" t="s">
        <v>390</v>
      </c>
      <c r="P9" s="28" t="s">
        <v>119</v>
      </c>
      <c r="Q9" s="21" t="s">
        <v>390</v>
      </c>
    </row>
    <row r="10" spans="2:17" ht="8" customHeight="1"/>
    <row r="11" spans="2:17">
      <c r="B11" s="16" t="s">
        <v>88</v>
      </c>
      <c r="D11" s="98">
        <v>359838</v>
      </c>
      <c r="F11" s="95">
        <f t="shared" ref="F11:F29" si="0">D11-I11</f>
        <v>348957</v>
      </c>
      <c r="G11" s="124">
        <f t="shared" ref="G11:G29" si="1">IFERROR(F11/D11*100,"-")</f>
        <v>96.976139262668198</v>
      </c>
      <c r="I11" s="95">
        <f t="shared" ref="I11:I29" si="2">L11+N11+P11</f>
        <v>10881</v>
      </c>
      <c r="J11" s="124">
        <f t="shared" ref="J11:J29" si="3">IFERROR(I11/D11*100,"-")</f>
        <v>3.0238607373317992</v>
      </c>
      <c r="L11" s="95">
        <v>3602</v>
      </c>
      <c r="M11" s="124">
        <f t="shared" ref="M11:M29" si="4">IFERROR(L11/I11*100,"-")</f>
        <v>33.10357503905891</v>
      </c>
      <c r="N11" s="95">
        <v>5223</v>
      </c>
      <c r="O11" s="124">
        <f t="shared" ref="O11:O29" si="5">IFERROR(N11/I11*100,"-")</f>
        <v>48.001102839812518</v>
      </c>
      <c r="P11" s="95">
        <v>2056</v>
      </c>
      <c r="Q11" s="124">
        <f t="shared" ref="Q11:Q29" si="6">IFERROR(P11/I11*100,"-")</f>
        <v>18.895322121128572</v>
      </c>
    </row>
    <row r="12" spans="2:17">
      <c r="B12" s="17" t="s">
        <v>89</v>
      </c>
      <c r="D12" s="75">
        <v>51969</v>
      </c>
      <c r="F12" s="72">
        <f t="shared" si="0"/>
        <v>51302</v>
      </c>
      <c r="G12" s="125">
        <f t="shared" si="1"/>
        <v>98.71654255421501</v>
      </c>
      <c r="I12" s="72">
        <f t="shared" si="2"/>
        <v>667</v>
      </c>
      <c r="J12" s="125">
        <f t="shared" si="3"/>
        <v>1.2834574457849872</v>
      </c>
      <c r="L12" s="72">
        <v>0</v>
      </c>
      <c r="M12" s="125">
        <f t="shared" si="4"/>
        <v>0</v>
      </c>
      <c r="N12" s="72">
        <v>547</v>
      </c>
      <c r="O12" s="125">
        <f t="shared" si="5"/>
        <v>82.008995502248865</v>
      </c>
      <c r="P12" s="72">
        <v>120</v>
      </c>
      <c r="Q12" s="125">
        <f t="shared" si="6"/>
        <v>17.991004497751124</v>
      </c>
    </row>
    <row r="13" spans="2:17">
      <c r="B13" s="17" t="s">
        <v>90</v>
      </c>
      <c r="D13" s="75">
        <v>36915</v>
      </c>
      <c r="F13" s="72">
        <f t="shared" si="0"/>
        <v>35982</v>
      </c>
      <c r="G13" s="125">
        <f t="shared" si="1"/>
        <v>97.472572125152382</v>
      </c>
      <c r="I13" s="72">
        <f t="shared" si="2"/>
        <v>933</v>
      </c>
      <c r="J13" s="125">
        <f t="shared" si="3"/>
        <v>2.5274278748476231</v>
      </c>
      <c r="L13" s="72">
        <v>3</v>
      </c>
      <c r="M13" s="125">
        <f t="shared" si="4"/>
        <v>0.32154340836012862</v>
      </c>
      <c r="N13" s="72">
        <v>263</v>
      </c>
      <c r="O13" s="125">
        <f t="shared" si="5"/>
        <v>28.188638799571276</v>
      </c>
      <c r="P13" s="72">
        <v>667</v>
      </c>
      <c r="Q13" s="125">
        <f t="shared" si="6"/>
        <v>71.489817792068607</v>
      </c>
    </row>
    <row r="14" spans="2:17">
      <c r="B14" s="17" t="s">
        <v>91</v>
      </c>
      <c r="D14" s="75">
        <v>35529</v>
      </c>
      <c r="F14" s="72">
        <f t="shared" si="0"/>
        <v>35529</v>
      </c>
      <c r="G14" s="125">
        <f t="shared" si="1"/>
        <v>100</v>
      </c>
      <c r="I14" s="72">
        <f t="shared" si="2"/>
        <v>0</v>
      </c>
      <c r="J14" s="125">
        <f t="shared" si="3"/>
        <v>0</v>
      </c>
      <c r="L14" s="72">
        <v>0</v>
      </c>
      <c r="M14" s="125" t="str">
        <f t="shared" si="4"/>
        <v>-</v>
      </c>
      <c r="N14" s="72">
        <v>0</v>
      </c>
      <c r="O14" s="125" t="str">
        <f t="shared" si="5"/>
        <v>-</v>
      </c>
      <c r="P14" s="72">
        <v>0</v>
      </c>
      <c r="Q14" s="125" t="str">
        <f t="shared" si="6"/>
        <v>-</v>
      </c>
    </row>
    <row r="15" spans="2:17">
      <c r="B15" s="17" t="s">
        <v>92</v>
      </c>
      <c r="D15" s="75">
        <v>78408</v>
      </c>
      <c r="F15" s="72">
        <f t="shared" si="0"/>
        <v>65438</v>
      </c>
      <c r="G15" s="125">
        <f t="shared" si="1"/>
        <v>83.458320579532696</v>
      </c>
      <c r="I15" s="72">
        <f t="shared" si="2"/>
        <v>12970</v>
      </c>
      <c r="J15" s="125">
        <f t="shared" si="3"/>
        <v>16.541679420467297</v>
      </c>
      <c r="L15" s="72">
        <v>12172</v>
      </c>
      <c r="M15" s="125">
        <f t="shared" si="4"/>
        <v>93.847340015420201</v>
      </c>
      <c r="N15" s="72">
        <v>233</v>
      </c>
      <c r="O15" s="125">
        <f t="shared" si="5"/>
        <v>1.7964533538936005</v>
      </c>
      <c r="P15" s="72">
        <v>565</v>
      </c>
      <c r="Q15" s="125">
        <f t="shared" si="6"/>
        <v>4.3562066306861986</v>
      </c>
    </row>
    <row r="16" spans="2:17">
      <c r="B16" s="17" t="s">
        <v>93</v>
      </c>
      <c r="D16" s="75">
        <v>19672</v>
      </c>
      <c r="F16" s="72">
        <f t="shared" si="0"/>
        <v>19671</v>
      </c>
      <c r="G16" s="125">
        <f t="shared" si="1"/>
        <v>99.994916632777546</v>
      </c>
      <c r="I16" s="72">
        <f t="shared" si="2"/>
        <v>1</v>
      </c>
      <c r="J16" s="125">
        <f t="shared" si="3"/>
        <v>5.0833672224481494E-3</v>
      </c>
      <c r="L16" s="72">
        <v>0</v>
      </c>
      <c r="M16" s="125">
        <f t="shared" si="4"/>
        <v>0</v>
      </c>
      <c r="N16" s="72">
        <v>0</v>
      </c>
      <c r="O16" s="125">
        <f t="shared" si="5"/>
        <v>0</v>
      </c>
      <c r="P16" s="72">
        <v>1</v>
      </c>
      <c r="Q16" s="125">
        <f t="shared" si="6"/>
        <v>100</v>
      </c>
    </row>
    <row r="17" spans="2:17">
      <c r="B17" s="17" t="s">
        <v>94</v>
      </c>
      <c r="D17" s="75">
        <v>129156</v>
      </c>
      <c r="F17" s="72">
        <f t="shared" si="0"/>
        <v>126202</v>
      </c>
      <c r="G17" s="125">
        <f t="shared" si="1"/>
        <v>97.712843383195519</v>
      </c>
      <c r="I17" s="72">
        <f t="shared" si="2"/>
        <v>2954</v>
      </c>
      <c r="J17" s="125">
        <f t="shared" si="3"/>
        <v>2.2871566168044843</v>
      </c>
      <c r="L17" s="72">
        <v>2940</v>
      </c>
      <c r="M17" s="125">
        <f t="shared" si="4"/>
        <v>99.526066350710892</v>
      </c>
      <c r="N17" s="72">
        <v>14</v>
      </c>
      <c r="O17" s="125">
        <f t="shared" si="5"/>
        <v>0.47393364928909953</v>
      </c>
      <c r="P17" s="72">
        <v>0</v>
      </c>
      <c r="Q17" s="125">
        <f t="shared" si="6"/>
        <v>0</v>
      </c>
    </row>
    <row r="18" spans="2:17">
      <c r="B18" s="17" t="s">
        <v>95</v>
      </c>
      <c r="D18" s="75">
        <v>82708</v>
      </c>
      <c r="F18" s="72">
        <f t="shared" si="0"/>
        <v>81282</v>
      </c>
      <c r="G18" s="125">
        <f t="shared" si="1"/>
        <v>98.275862068965509</v>
      </c>
      <c r="I18" s="72">
        <f t="shared" si="2"/>
        <v>1426</v>
      </c>
      <c r="J18" s="125">
        <f t="shared" si="3"/>
        <v>1.7241379310344827</v>
      </c>
      <c r="L18" s="72">
        <v>5</v>
      </c>
      <c r="M18" s="125">
        <f t="shared" si="4"/>
        <v>0.35063113604488078</v>
      </c>
      <c r="N18" s="72">
        <v>371</v>
      </c>
      <c r="O18" s="125">
        <f t="shared" si="5"/>
        <v>26.016830294530152</v>
      </c>
      <c r="P18" s="72">
        <v>1050</v>
      </c>
      <c r="Q18" s="125">
        <f t="shared" si="6"/>
        <v>73.632538569424966</v>
      </c>
    </row>
    <row r="19" spans="2:17">
      <c r="B19" s="17" t="s">
        <v>96</v>
      </c>
      <c r="D19" s="75">
        <v>266865</v>
      </c>
      <c r="F19" s="72">
        <f t="shared" si="0"/>
        <v>266865</v>
      </c>
      <c r="G19" s="125">
        <f t="shared" si="1"/>
        <v>100</v>
      </c>
      <c r="I19" s="72">
        <f t="shared" si="2"/>
        <v>0</v>
      </c>
      <c r="J19" s="125">
        <f t="shared" si="3"/>
        <v>0</v>
      </c>
      <c r="L19" s="72">
        <v>0</v>
      </c>
      <c r="M19" s="125" t="str">
        <f t="shared" si="4"/>
        <v>-</v>
      </c>
      <c r="N19" s="72">
        <v>0</v>
      </c>
      <c r="O19" s="125" t="str">
        <f t="shared" si="5"/>
        <v>-</v>
      </c>
      <c r="P19" s="72">
        <v>0</v>
      </c>
      <c r="Q19" s="125" t="str">
        <f t="shared" si="6"/>
        <v>-</v>
      </c>
    </row>
    <row r="20" spans="2:17">
      <c r="B20" s="17" t="s">
        <v>97</v>
      </c>
      <c r="D20" s="75">
        <v>185958</v>
      </c>
      <c r="F20" s="72">
        <f t="shared" si="0"/>
        <v>183329</v>
      </c>
      <c r="G20" s="125">
        <f t="shared" si="1"/>
        <v>98.586239903634151</v>
      </c>
      <c r="I20" s="72">
        <f t="shared" si="2"/>
        <v>2629</v>
      </c>
      <c r="J20" s="125">
        <f t="shared" si="3"/>
        <v>1.4137600963658461</v>
      </c>
      <c r="L20" s="72">
        <v>12</v>
      </c>
      <c r="M20" s="125">
        <f t="shared" si="4"/>
        <v>0.45644731837200458</v>
      </c>
      <c r="N20" s="72">
        <v>1788</v>
      </c>
      <c r="O20" s="125">
        <f t="shared" si="5"/>
        <v>68.01065043742868</v>
      </c>
      <c r="P20" s="72">
        <v>829</v>
      </c>
      <c r="Q20" s="125">
        <f t="shared" si="6"/>
        <v>31.532902244199317</v>
      </c>
    </row>
    <row r="21" spans="2:17">
      <c r="B21" s="17" t="s">
        <v>98</v>
      </c>
      <c r="D21" s="75">
        <v>37477</v>
      </c>
      <c r="F21" s="72">
        <f t="shared" si="0"/>
        <v>37331</v>
      </c>
      <c r="G21" s="125">
        <f t="shared" si="1"/>
        <v>99.610427729007128</v>
      </c>
      <c r="I21" s="72">
        <f t="shared" si="2"/>
        <v>146</v>
      </c>
      <c r="J21" s="125">
        <f t="shared" si="3"/>
        <v>0.38957227099287561</v>
      </c>
      <c r="L21" s="72">
        <v>0</v>
      </c>
      <c r="M21" s="125">
        <f t="shared" si="4"/>
        <v>0</v>
      </c>
      <c r="N21" s="72">
        <v>0</v>
      </c>
      <c r="O21" s="125">
        <f t="shared" si="5"/>
        <v>0</v>
      </c>
      <c r="P21" s="72">
        <v>146</v>
      </c>
      <c r="Q21" s="125">
        <f t="shared" si="6"/>
        <v>100</v>
      </c>
    </row>
    <row r="22" spans="2:17">
      <c r="B22" s="17" t="s">
        <v>99</v>
      </c>
      <c r="D22" s="75">
        <v>98578</v>
      </c>
      <c r="F22" s="72">
        <f t="shared" si="0"/>
        <v>97845</v>
      </c>
      <c r="G22" s="125">
        <f t="shared" si="1"/>
        <v>99.256426383168659</v>
      </c>
      <c r="I22" s="72">
        <f t="shared" si="2"/>
        <v>733</v>
      </c>
      <c r="J22" s="125">
        <f t="shared" si="3"/>
        <v>0.74357361683134171</v>
      </c>
      <c r="L22" s="72">
        <v>5</v>
      </c>
      <c r="M22" s="125">
        <f t="shared" si="4"/>
        <v>0.68212824010914053</v>
      </c>
      <c r="N22" s="72">
        <v>6</v>
      </c>
      <c r="O22" s="125">
        <f t="shared" si="5"/>
        <v>0.81855388813096863</v>
      </c>
      <c r="P22" s="72">
        <v>722</v>
      </c>
      <c r="Q22" s="125">
        <f t="shared" si="6"/>
        <v>98.499317871759899</v>
      </c>
    </row>
    <row r="23" spans="2:17">
      <c r="B23" s="17" t="s">
        <v>100</v>
      </c>
      <c r="D23" s="75">
        <v>226581</v>
      </c>
      <c r="F23" s="72">
        <f t="shared" si="0"/>
        <v>226581</v>
      </c>
      <c r="G23" s="125">
        <f t="shared" si="1"/>
        <v>100</v>
      </c>
      <c r="I23" s="72">
        <f t="shared" si="2"/>
        <v>0</v>
      </c>
      <c r="J23" s="125">
        <f t="shared" si="3"/>
        <v>0</v>
      </c>
      <c r="L23" s="72">
        <v>0</v>
      </c>
      <c r="M23" s="125" t="str">
        <f t="shared" si="4"/>
        <v>-</v>
      </c>
      <c r="N23" s="72">
        <v>0</v>
      </c>
      <c r="O23" s="125" t="str">
        <f t="shared" si="5"/>
        <v>-</v>
      </c>
      <c r="P23" s="72">
        <v>0</v>
      </c>
      <c r="Q23" s="125" t="str">
        <f t="shared" si="6"/>
        <v>-</v>
      </c>
    </row>
    <row r="24" spans="2:17">
      <c r="B24" s="17" t="s">
        <v>101</v>
      </c>
      <c r="D24" s="75">
        <v>52506</v>
      </c>
      <c r="F24" s="72">
        <f t="shared" si="0"/>
        <v>52223</v>
      </c>
      <c r="G24" s="125">
        <f t="shared" si="1"/>
        <v>99.461013979354746</v>
      </c>
      <c r="I24" s="72">
        <f t="shared" si="2"/>
        <v>283</v>
      </c>
      <c r="J24" s="125">
        <f t="shared" si="3"/>
        <v>0.53898602064525958</v>
      </c>
      <c r="L24" s="72">
        <v>1</v>
      </c>
      <c r="M24" s="125">
        <f t="shared" si="4"/>
        <v>0.35335689045936397</v>
      </c>
      <c r="N24" s="72">
        <v>262</v>
      </c>
      <c r="O24" s="125">
        <f t="shared" si="5"/>
        <v>92.579505300353361</v>
      </c>
      <c r="P24" s="72">
        <v>20</v>
      </c>
      <c r="Q24" s="125">
        <f t="shared" si="6"/>
        <v>7.0671378091872796</v>
      </c>
    </row>
    <row r="25" spans="2:17">
      <c r="B25" s="17" t="s">
        <v>102</v>
      </c>
      <c r="D25" s="75">
        <v>17081</v>
      </c>
      <c r="F25" s="72">
        <f t="shared" si="0"/>
        <v>17081</v>
      </c>
      <c r="G25" s="125">
        <f t="shared" si="1"/>
        <v>100</v>
      </c>
      <c r="I25" s="72">
        <f t="shared" si="2"/>
        <v>0</v>
      </c>
      <c r="J25" s="125">
        <f t="shared" si="3"/>
        <v>0</v>
      </c>
      <c r="L25" s="72">
        <v>0</v>
      </c>
      <c r="M25" s="125" t="str">
        <f t="shared" si="4"/>
        <v>-</v>
      </c>
      <c r="N25" s="72">
        <v>0</v>
      </c>
      <c r="O25" s="125" t="str">
        <f t="shared" si="5"/>
        <v>-</v>
      </c>
      <c r="P25" s="72">
        <v>0</v>
      </c>
      <c r="Q25" s="125" t="str">
        <f t="shared" si="6"/>
        <v>-</v>
      </c>
    </row>
    <row r="26" spans="2:17">
      <c r="B26" s="17" t="s">
        <v>103</v>
      </c>
      <c r="D26" s="75">
        <v>75089</v>
      </c>
      <c r="F26" s="72">
        <f t="shared" si="0"/>
        <v>75089</v>
      </c>
      <c r="G26" s="125">
        <f t="shared" si="1"/>
        <v>100</v>
      </c>
      <c r="I26" s="72">
        <f t="shared" si="2"/>
        <v>0</v>
      </c>
      <c r="J26" s="125">
        <f t="shared" si="3"/>
        <v>0</v>
      </c>
      <c r="L26" s="72">
        <v>0</v>
      </c>
      <c r="M26" s="125" t="str">
        <f t="shared" si="4"/>
        <v>-</v>
      </c>
      <c r="N26" s="72">
        <v>0</v>
      </c>
      <c r="O26" s="125" t="str">
        <f t="shared" si="5"/>
        <v>-</v>
      </c>
      <c r="P26" s="72">
        <v>0</v>
      </c>
      <c r="Q26" s="125" t="str">
        <f t="shared" si="6"/>
        <v>-</v>
      </c>
    </row>
    <row r="27" spans="2:17">
      <c r="B27" s="17" t="s">
        <v>104</v>
      </c>
      <c r="D27" s="75">
        <v>9749</v>
      </c>
      <c r="F27" s="72">
        <f t="shared" si="0"/>
        <v>9746</v>
      </c>
      <c r="G27" s="125">
        <f t="shared" si="1"/>
        <v>99.96922761308852</v>
      </c>
      <c r="I27" s="72">
        <f t="shared" si="2"/>
        <v>3</v>
      </c>
      <c r="J27" s="125">
        <f t="shared" si="3"/>
        <v>3.07723869114781E-2</v>
      </c>
      <c r="L27" s="72">
        <v>1</v>
      </c>
      <c r="M27" s="125">
        <f t="shared" si="4"/>
        <v>33.333333333333329</v>
      </c>
      <c r="N27" s="72">
        <v>0</v>
      </c>
      <c r="O27" s="125">
        <f t="shared" si="5"/>
        <v>0</v>
      </c>
      <c r="P27" s="72">
        <v>2</v>
      </c>
      <c r="Q27" s="125">
        <f t="shared" si="6"/>
        <v>66.666666666666657</v>
      </c>
    </row>
    <row r="28" spans="2:17">
      <c r="B28" s="17" t="s">
        <v>105</v>
      </c>
      <c r="D28" s="75">
        <v>1672</v>
      </c>
      <c r="F28" s="72">
        <f t="shared" si="0"/>
        <v>1672</v>
      </c>
      <c r="G28" s="125">
        <f t="shared" si="1"/>
        <v>100</v>
      </c>
      <c r="I28" s="72">
        <f t="shared" si="2"/>
        <v>0</v>
      </c>
      <c r="J28" s="125">
        <f t="shared" si="3"/>
        <v>0</v>
      </c>
      <c r="L28" s="72">
        <v>0</v>
      </c>
      <c r="M28" s="125" t="str">
        <f t="shared" si="4"/>
        <v>-</v>
      </c>
      <c r="N28" s="72">
        <v>0</v>
      </c>
      <c r="O28" s="125" t="str">
        <f t="shared" si="5"/>
        <v>-</v>
      </c>
      <c r="P28" s="72">
        <v>0</v>
      </c>
      <c r="Q28" s="125" t="str">
        <f t="shared" si="6"/>
        <v>-</v>
      </c>
    </row>
    <row r="29" spans="2:17">
      <c r="B29" s="18" t="s">
        <v>106</v>
      </c>
      <c r="D29" s="90">
        <v>2435</v>
      </c>
      <c r="F29" s="87">
        <f t="shared" si="0"/>
        <v>2292</v>
      </c>
      <c r="G29" s="126">
        <f t="shared" si="1"/>
        <v>94.127310061601648</v>
      </c>
      <c r="I29" s="87">
        <f t="shared" si="2"/>
        <v>143</v>
      </c>
      <c r="J29" s="126">
        <f t="shared" si="3"/>
        <v>5.8726899383983575</v>
      </c>
      <c r="L29" s="87">
        <v>0</v>
      </c>
      <c r="M29" s="126">
        <f t="shared" si="4"/>
        <v>0</v>
      </c>
      <c r="N29" s="87">
        <v>108</v>
      </c>
      <c r="O29" s="126">
        <f t="shared" si="5"/>
        <v>75.52447552447552</v>
      </c>
      <c r="P29" s="87">
        <v>35</v>
      </c>
      <c r="Q29" s="126">
        <f t="shared" si="6"/>
        <v>24.475524475524477</v>
      </c>
    </row>
    <row r="30" spans="2:17" ht="8" customHeight="1"/>
    <row r="31" spans="2:17">
      <c r="B31" s="19" t="s">
        <v>49</v>
      </c>
      <c r="D31" s="63">
        <f>SUM(D11:D29)</f>
        <v>1768186</v>
      </c>
      <c r="F31" s="60">
        <f>D31-I31</f>
        <v>1734417</v>
      </c>
      <c r="G31" s="137">
        <f>IFERROR(F31/D31*100,"-")</f>
        <v>98.090189606749504</v>
      </c>
      <c r="I31" s="60">
        <f>L31+N31+P31</f>
        <v>33769</v>
      </c>
      <c r="J31" s="137">
        <f>IFERROR(I31/D31*100,"-")</f>
        <v>1.909810393250484</v>
      </c>
      <c r="L31" s="60">
        <f>SUM(L11:L29)</f>
        <v>18741</v>
      </c>
      <c r="M31" s="137">
        <f>IFERROR(L31/I31*100,"-")</f>
        <v>55.497645769788861</v>
      </c>
      <c r="N31" s="60">
        <f>SUM(N11:N29)</f>
        <v>8815</v>
      </c>
      <c r="O31" s="137">
        <f>IFERROR(N31/I31*100,"-")</f>
        <v>26.103823032959223</v>
      </c>
      <c r="P31" s="60">
        <f>SUM(P11:P29)</f>
        <v>6213</v>
      </c>
      <c r="Q31" s="137">
        <f>IFERROR(P31/I31*100,"-")</f>
        <v>18.398531197251916</v>
      </c>
    </row>
    <row r="33" spans="2:17" ht="35" customHeight="1">
      <c r="B33" s="244" t="s">
        <v>391</v>
      </c>
      <c r="C33" s="202"/>
      <c r="D33" s="202"/>
      <c r="E33" s="202"/>
      <c r="F33" s="202"/>
      <c r="G33" s="202"/>
      <c r="H33" s="202"/>
      <c r="I33" s="202"/>
      <c r="J33" s="202"/>
      <c r="K33" s="202"/>
      <c r="L33" s="202"/>
      <c r="M33" s="202"/>
      <c r="N33" s="202"/>
      <c r="O33" s="202"/>
      <c r="P33" s="202"/>
      <c r="Q33" s="202"/>
    </row>
  </sheetData>
  <mergeCells count="11">
    <mergeCell ref="B33:Q33"/>
    <mergeCell ref="D6:D8"/>
    <mergeCell ref="B3:Q3"/>
    <mergeCell ref="L6:M8"/>
    <mergeCell ref="N8:O8"/>
    <mergeCell ref="P8:Q8"/>
    <mergeCell ref="B4:Q4"/>
    <mergeCell ref="B6:B9"/>
    <mergeCell ref="F6:G8"/>
    <mergeCell ref="N6:Q7"/>
    <mergeCell ref="I6:J8"/>
  </mergeCells>
  <printOptions horizontalCentered="1" verticalCentered="1"/>
  <pageMargins left="0.27777777777777779" right="0.27777777777777779" top="0.27777777777777779" bottom="0.27777777777777779" header="0.1388888888888889" footer="0.1388888888888889"/>
  <pageSetup paperSize="9" scale="78" orientation="landscape"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392</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393</v>
      </c>
      <c r="F6" s="268" t="s">
        <v>394</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395</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348957</v>
      </c>
      <c r="F10" s="95">
        <v>408</v>
      </c>
      <c r="G10" s="124">
        <f t="shared" ref="G10:G28" si="0">IFERROR(F10/V10*100,"-")</f>
        <v>7.5664989549700579E-2</v>
      </c>
      <c r="H10" s="95">
        <v>192996</v>
      </c>
      <c r="I10" s="124">
        <f t="shared" ref="I10:I28" si="1">IFERROR(H10/V10*100,"-")</f>
        <v>35.791765497877485</v>
      </c>
      <c r="J10" s="95">
        <v>205653</v>
      </c>
      <c r="K10" s="124">
        <f t="shared" ref="K10:K28" si="2">IFERROR(J10/V10*100,"-")</f>
        <v>38.139049254570033</v>
      </c>
      <c r="L10" s="95">
        <v>14752</v>
      </c>
      <c r="M10" s="124">
        <f t="shared" ref="M10:M28" si="3">IFERROR(L10/V10*100,"-")</f>
        <v>2.7358086417578016</v>
      </c>
      <c r="N10" s="95">
        <v>27263</v>
      </c>
      <c r="O10" s="124">
        <f t="shared" ref="O10:O28" si="4">IFERROR(N10/V10*100,"-")</f>
        <v>5.0560162012095269</v>
      </c>
      <c r="P10" s="95">
        <v>3212</v>
      </c>
      <c r="Q10" s="124">
        <f t="shared" ref="Q10:Q28" si="5">IFERROR(P10/V10*100,"-")</f>
        <v>0.59567633929813302</v>
      </c>
      <c r="R10" s="95">
        <v>94923</v>
      </c>
      <c r="S10" s="124">
        <f t="shared" ref="S10:S28" si="6">IFERROR(R10/V10*100,"-")</f>
        <v>17.603793634868207</v>
      </c>
      <c r="T10" s="95">
        <v>12</v>
      </c>
      <c r="U10" s="124">
        <f t="shared" ref="U10:U28" si="7">IFERROR(T10/V10*100,"-")</f>
        <v>2.2254408691088409E-3</v>
      </c>
      <c r="V10" s="95">
        <v>539219</v>
      </c>
      <c r="W10" s="124">
        <f t="shared" ref="W10:W28" si="8">IFERROR(V10/V10*100,"-")</f>
        <v>100</v>
      </c>
      <c r="Y10" s="191">
        <f t="shared" ref="Y10:Y28" si="9">IFERROR(V10/D10,"-")</f>
        <v>1.5452305011792284</v>
      </c>
    </row>
    <row r="11" spans="1:25">
      <c r="B11" s="111" t="s">
        <v>89</v>
      </c>
      <c r="D11" s="75">
        <v>51302</v>
      </c>
      <c r="F11" s="72">
        <v>5153</v>
      </c>
      <c r="G11" s="125">
        <f t="shared" si="0"/>
        <v>7.6872585144630259</v>
      </c>
      <c r="H11" s="72">
        <v>10959</v>
      </c>
      <c r="I11" s="125">
        <f t="shared" si="1"/>
        <v>16.34866409082094</v>
      </c>
      <c r="J11" s="72">
        <v>5748</v>
      </c>
      <c r="K11" s="125">
        <f t="shared" si="2"/>
        <v>8.5748810287470345</v>
      </c>
      <c r="L11" s="72">
        <v>1789</v>
      </c>
      <c r="M11" s="125">
        <f t="shared" si="3"/>
        <v>2.6688347530320886</v>
      </c>
      <c r="N11" s="72">
        <v>3941</v>
      </c>
      <c r="O11" s="125">
        <f t="shared" si="4"/>
        <v>5.8791938299046738</v>
      </c>
      <c r="P11" s="72">
        <v>11183</v>
      </c>
      <c r="Q11" s="125">
        <f t="shared" si="5"/>
        <v>16.682827860904332</v>
      </c>
      <c r="R11" s="72">
        <v>28260</v>
      </c>
      <c r="S11" s="125">
        <f t="shared" si="6"/>
        <v>42.158339922127908</v>
      </c>
      <c r="T11" s="72">
        <v>0</v>
      </c>
      <c r="U11" s="125">
        <f t="shared" si="7"/>
        <v>0</v>
      </c>
      <c r="V11" s="72">
        <v>67033</v>
      </c>
      <c r="W11" s="125">
        <f t="shared" si="8"/>
        <v>100</v>
      </c>
      <c r="Y11" s="192">
        <f t="shared" si="9"/>
        <v>1.306635218899848</v>
      </c>
    </row>
    <row r="12" spans="1:25">
      <c r="B12" s="111" t="s">
        <v>90</v>
      </c>
      <c r="D12" s="75">
        <v>35982</v>
      </c>
      <c r="F12" s="72">
        <v>5665</v>
      </c>
      <c r="G12" s="125">
        <f t="shared" si="0"/>
        <v>10.968266568568607</v>
      </c>
      <c r="H12" s="72">
        <v>11432</v>
      </c>
      <c r="I12" s="125">
        <f t="shared" si="1"/>
        <v>22.134020019748686</v>
      </c>
      <c r="J12" s="72">
        <v>8655</v>
      </c>
      <c r="K12" s="125">
        <f t="shared" si="2"/>
        <v>16.757342833355921</v>
      </c>
      <c r="L12" s="72">
        <v>2168</v>
      </c>
      <c r="M12" s="125">
        <f t="shared" si="3"/>
        <v>4.1975643284477924</v>
      </c>
      <c r="N12" s="72">
        <v>3215</v>
      </c>
      <c r="O12" s="125">
        <f t="shared" si="4"/>
        <v>6.2247090940773298</v>
      </c>
      <c r="P12" s="72">
        <v>5485</v>
      </c>
      <c r="Q12" s="125">
        <f t="shared" si="5"/>
        <v>10.619760305136596</v>
      </c>
      <c r="R12" s="72">
        <v>14997</v>
      </c>
      <c r="S12" s="125">
        <f t="shared" si="6"/>
        <v>29.03638018161049</v>
      </c>
      <c r="T12" s="72">
        <v>32</v>
      </c>
      <c r="U12" s="125">
        <f t="shared" si="7"/>
        <v>6.1956669054579958E-2</v>
      </c>
      <c r="V12" s="72">
        <v>51649</v>
      </c>
      <c r="W12" s="125">
        <f t="shared" si="8"/>
        <v>100</v>
      </c>
      <c r="Y12" s="192">
        <f t="shared" si="9"/>
        <v>1.4354121505197044</v>
      </c>
    </row>
    <row r="13" spans="1:25">
      <c r="B13" s="111" t="s">
        <v>91</v>
      </c>
      <c r="D13" s="75">
        <v>35529</v>
      </c>
      <c r="F13" s="72">
        <v>3719</v>
      </c>
      <c r="G13" s="125">
        <f t="shared" si="0"/>
        <v>6.1886378007787801</v>
      </c>
      <c r="H13" s="72">
        <v>20286</v>
      </c>
      <c r="I13" s="125">
        <f t="shared" si="1"/>
        <v>33.757113854960565</v>
      </c>
      <c r="J13" s="72">
        <v>2640</v>
      </c>
      <c r="K13" s="125">
        <f t="shared" si="2"/>
        <v>4.3931174493293836</v>
      </c>
      <c r="L13" s="72">
        <v>1864</v>
      </c>
      <c r="M13" s="125">
        <f t="shared" si="3"/>
        <v>3.1018071687689286</v>
      </c>
      <c r="N13" s="72">
        <v>3093</v>
      </c>
      <c r="O13" s="125">
        <f t="shared" si="4"/>
        <v>5.1469364662029493</v>
      </c>
      <c r="P13" s="72">
        <v>819</v>
      </c>
      <c r="Q13" s="125">
        <f t="shared" si="5"/>
        <v>1.3628648450760477</v>
      </c>
      <c r="R13" s="72">
        <v>27673</v>
      </c>
      <c r="S13" s="125">
        <f t="shared" si="6"/>
        <v>46.049522414883349</v>
      </c>
      <c r="T13" s="72">
        <v>0</v>
      </c>
      <c r="U13" s="125">
        <f t="shared" si="7"/>
        <v>0</v>
      </c>
      <c r="V13" s="72">
        <v>60094</v>
      </c>
      <c r="W13" s="125">
        <f t="shared" si="8"/>
        <v>100</v>
      </c>
      <c r="Y13" s="192">
        <f t="shared" si="9"/>
        <v>1.6914070196177771</v>
      </c>
    </row>
    <row r="14" spans="1:25">
      <c r="B14" s="111" t="s">
        <v>92</v>
      </c>
      <c r="D14" s="75">
        <v>65438</v>
      </c>
      <c r="F14" s="72">
        <v>2143</v>
      </c>
      <c r="G14" s="125">
        <f t="shared" si="0"/>
        <v>2.6824719298026012</v>
      </c>
      <c r="H14" s="72">
        <v>14737</v>
      </c>
      <c r="I14" s="125">
        <f t="shared" si="1"/>
        <v>18.446844997433939</v>
      </c>
      <c r="J14" s="72">
        <v>1276</v>
      </c>
      <c r="K14" s="125">
        <f t="shared" si="2"/>
        <v>1.5972161373906293</v>
      </c>
      <c r="L14" s="72">
        <v>5683</v>
      </c>
      <c r="M14" s="125">
        <f t="shared" si="3"/>
        <v>7.1136201479552881</v>
      </c>
      <c r="N14" s="72">
        <v>5920</v>
      </c>
      <c r="O14" s="125">
        <f t="shared" si="4"/>
        <v>7.4102817659502564</v>
      </c>
      <c r="P14" s="72">
        <v>14822</v>
      </c>
      <c r="Q14" s="125">
        <f t="shared" si="5"/>
        <v>18.553242624140996</v>
      </c>
      <c r="R14" s="72">
        <v>34686</v>
      </c>
      <c r="S14" s="125">
        <f t="shared" si="6"/>
        <v>43.417742117187593</v>
      </c>
      <c r="T14" s="72">
        <v>622</v>
      </c>
      <c r="U14" s="125">
        <f t="shared" si="7"/>
        <v>0.7785802801386924</v>
      </c>
      <c r="V14" s="72">
        <v>79889</v>
      </c>
      <c r="W14" s="125">
        <f t="shared" si="8"/>
        <v>100</v>
      </c>
      <c r="Y14" s="192">
        <f t="shared" si="9"/>
        <v>1.2208349888444023</v>
      </c>
    </row>
    <row r="15" spans="1:25">
      <c r="B15" s="111" t="s">
        <v>93</v>
      </c>
      <c r="D15" s="75">
        <v>19671</v>
      </c>
      <c r="F15" s="72">
        <v>8391</v>
      </c>
      <c r="G15" s="125">
        <f t="shared" si="0"/>
        <v>26.710170300811715</v>
      </c>
      <c r="H15" s="72">
        <v>4380</v>
      </c>
      <c r="I15" s="125">
        <f t="shared" si="1"/>
        <v>13.942384211363997</v>
      </c>
      <c r="J15" s="72">
        <v>1228</v>
      </c>
      <c r="K15" s="125">
        <f t="shared" si="2"/>
        <v>3.9089606875696319</v>
      </c>
      <c r="L15" s="72">
        <v>2062</v>
      </c>
      <c r="M15" s="125">
        <f t="shared" si="3"/>
        <v>6.5637434346649686</v>
      </c>
      <c r="N15" s="72">
        <v>5184</v>
      </c>
      <c r="O15" s="125">
        <f t="shared" si="4"/>
        <v>16.501671176189721</v>
      </c>
      <c r="P15" s="72">
        <v>643</v>
      </c>
      <c r="Q15" s="125">
        <f t="shared" si="5"/>
        <v>2.046792933312112</v>
      </c>
      <c r="R15" s="72">
        <v>9527</v>
      </c>
      <c r="S15" s="125">
        <f t="shared" si="6"/>
        <v>30.32627725608786</v>
      </c>
      <c r="T15" s="72">
        <v>0</v>
      </c>
      <c r="U15" s="125">
        <f t="shared" si="7"/>
        <v>0</v>
      </c>
      <c r="V15" s="72">
        <v>31415</v>
      </c>
      <c r="W15" s="125">
        <f t="shared" si="8"/>
        <v>100</v>
      </c>
      <c r="Y15" s="192">
        <f t="shared" si="9"/>
        <v>1.5970209953739007</v>
      </c>
    </row>
    <row r="16" spans="1:25">
      <c r="B16" s="111" t="s">
        <v>94</v>
      </c>
      <c r="D16" s="75">
        <v>126202</v>
      </c>
      <c r="F16" s="72">
        <v>14247</v>
      </c>
      <c r="G16" s="125">
        <f t="shared" si="0"/>
        <v>7.9453689658249314</v>
      </c>
      <c r="H16" s="72">
        <v>36393</v>
      </c>
      <c r="I16" s="125">
        <f t="shared" si="1"/>
        <v>20.295908806995627</v>
      </c>
      <c r="J16" s="72">
        <v>23752</v>
      </c>
      <c r="K16" s="125">
        <f t="shared" si="2"/>
        <v>13.246185419826894</v>
      </c>
      <c r="L16" s="72">
        <v>8084</v>
      </c>
      <c r="M16" s="125">
        <f t="shared" si="3"/>
        <v>4.50834299991077</v>
      </c>
      <c r="N16" s="72">
        <v>9057</v>
      </c>
      <c r="O16" s="125">
        <f t="shared" si="4"/>
        <v>5.0509726064067104</v>
      </c>
      <c r="P16" s="72">
        <v>43170</v>
      </c>
      <c r="Q16" s="125">
        <f t="shared" si="5"/>
        <v>24.075354689033642</v>
      </c>
      <c r="R16" s="72">
        <v>41358</v>
      </c>
      <c r="S16" s="125">
        <f t="shared" si="6"/>
        <v>23.064825555456412</v>
      </c>
      <c r="T16" s="72">
        <v>3251</v>
      </c>
      <c r="U16" s="125">
        <f t="shared" si="7"/>
        <v>1.8130409565450165</v>
      </c>
      <c r="V16" s="72">
        <v>179312</v>
      </c>
      <c r="W16" s="125">
        <f t="shared" si="8"/>
        <v>100</v>
      </c>
      <c r="Y16" s="192">
        <f t="shared" si="9"/>
        <v>1.4208332673016275</v>
      </c>
    </row>
    <row r="17" spans="2:25">
      <c r="B17" s="111" t="s">
        <v>95</v>
      </c>
      <c r="D17" s="75">
        <v>81282</v>
      </c>
      <c r="F17" s="72">
        <v>18363</v>
      </c>
      <c r="G17" s="125">
        <f t="shared" si="0"/>
        <v>15.040543861086084</v>
      </c>
      <c r="H17" s="72">
        <v>35017</v>
      </c>
      <c r="I17" s="125">
        <f t="shared" si="1"/>
        <v>28.681300679826361</v>
      </c>
      <c r="J17" s="72">
        <v>14649</v>
      </c>
      <c r="K17" s="125">
        <f t="shared" si="2"/>
        <v>11.998525677778687</v>
      </c>
      <c r="L17" s="72">
        <v>4091</v>
      </c>
      <c r="M17" s="125">
        <f t="shared" si="3"/>
        <v>3.350806781882218</v>
      </c>
      <c r="N17" s="72">
        <v>12602</v>
      </c>
      <c r="O17" s="125">
        <f t="shared" si="4"/>
        <v>10.321893684986486</v>
      </c>
      <c r="P17" s="72">
        <v>12402</v>
      </c>
      <c r="Q17" s="125">
        <f t="shared" si="5"/>
        <v>10.158080104840691</v>
      </c>
      <c r="R17" s="72">
        <v>24947</v>
      </c>
      <c r="S17" s="125">
        <f t="shared" si="6"/>
        <v>20.433286919485624</v>
      </c>
      <c r="T17" s="72">
        <v>19</v>
      </c>
      <c r="U17" s="125">
        <f t="shared" si="7"/>
        <v>1.5562290113850437E-2</v>
      </c>
      <c r="V17" s="72">
        <v>122090</v>
      </c>
      <c r="W17" s="125">
        <f t="shared" si="8"/>
        <v>100</v>
      </c>
      <c r="Y17" s="192">
        <f t="shared" si="9"/>
        <v>1.5020545754287542</v>
      </c>
    </row>
    <row r="18" spans="2:25">
      <c r="B18" s="111" t="s">
        <v>96</v>
      </c>
      <c r="D18" s="75">
        <v>266865</v>
      </c>
      <c r="F18" s="72">
        <v>12</v>
      </c>
      <c r="G18" s="125">
        <f t="shared" si="0"/>
        <v>3.610694878229315E-3</v>
      </c>
      <c r="H18" s="72">
        <v>46537</v>
      </c>
      <c r="I18" s="125">
        <f t="shared" si="1"/>
        <v>14.002575629013137</v>
      </c>
      <c r="J18" s="72">
        <v>32348</v>
      </c>
      <c r="K18" s="125">
        <f t="shared" si="2"/>
        <v>9.7332298267468236</v>
      </c>
      <c r="L18" s="72">
        <v>14832</v>
      </c>
      <c r="M18" s="125">
        <f t="shared" si="3"/>
        <v>4.462818869491433</v>
      </c>
      <c r="N18" s="72">
        <v>38490</v>
      </c>
      <c r="O18" s="125">
        <f t="shared" si="4"/>
        <v>11.581303821920528</v>
      </c>
      <c r="P18" s="72">
        <v>23520</v>
      </c>
      <c r="Q18" s="125">
        <f t="shared" si="5"/>
        <v>7.0769619613294577</v>
      </c>
      <c r="R18" s="72">
        <v>176521</v>
      </c>
      <c r="S18" s="125">
        <f t="shared" si="6"/>
        <v>53.113622549993082</v>
      </c>
      <c r="T18" s="72">
        <v>86</v>
      </c>
      <c r="U18" s="125">
        <f t="shared" si="7"/>
        <v>2.5876646627310092E-2</v>
      </c>
      <c r="V18" s="72">
        <v>332346</v>
      </c>
      <c r="W18" s="125">
        <f t="shared" si="8"/>
        <v>100</v>
      </c>
      <c r="Y18" s="192">
        <f t="shared" si="9"/>
        <v>1.2453712551289977</v>
      </c>
    </row>
    <row r="19" spans="2:25">
      <c r="B19" s="111" t="s">
        <v>97</v>
      </c>
      <c r="D19" s="75">
        <v>183329</v>
      </c>
      <c r="F19" s="72">
        <v>1810</v>
      </c>
      <c r="G19" s="125">
        <f t="shared" si="0"/>
        <v>0.65862728973050855</v>
      </c>
      <c r="H19" s="72">
        <v>81367</v>
      </c>
      <c r="I19" s="125">
        <f t="shared" si="1"/>
        <v>29.608025791990215</v>
      </c>
      <c r="J19" s="72">
        <v>7120</v>
      </c>
      <c r="K19" s="125">
        <f t="shared" si="2"/>
        <v>2.5908432612603436</v>
      </c>
      <c r="L19" s="72">
        <v>10118</v>
      </c>
      <c r="M19" s="125">
        <f t="shared" si="3"/>
        <v>3.681762937841595</v>
      </c>
      <c r="N19" s="72">
        <v>12994</v>
      </c>
      <c r="O19" s="125">
        <f t="shared" si="4"/>
        <v>4.7282889518001268</v>
      </c>
      <c r="P19" s="72">
        <v>25691</v>
      </c>
      <c r="Q19" s="125">
        <f t="shared" si="5"/>
        <v>9.3485048068875667</v>
      </c>
      <c r="R19" s="72">
        <v>134610</v>
      </c>
      <c r="S19" s="125">
        <f t="shared" si="6"/>
        <v>48.982220702002081</v>
      </c>
      <c r="T19" s="72">
        <v>1104</v>
      </c>
      <c r="U19" s="125">
        <f t="shared" si="7"/>
        <v>0.40172625848755888</v>
      </c>
      <c r="V19" s="72">
        <v>274814</v>
      </c>
      <c r="W19" s="125">
        <f t="shared" si="8"/>
        <v>100</v>
      </c>
      <c r="Y19" s="192">
        <f t="shared" si="9"/>
        <v>1.4990208859482133</v>
      </c>
    </row>
    <row r="20" spans="2:25">
      <c r="B20" s="111" t="s">
        <v>98</v>
      </c>
      <c r="D20" s="75">
        <v>37331</v>
      </c>
      <c r="F20" s="72">
        <v>1953</v>
      </c>
      <c r="G20" s="125">
        <f t="shared" si="0"/>
        <v>4.3547092400998935</v>
      </c>
      <c r="H20" s="72">
        <v>6819</v>
      </c>
      <c r="I20" s="125">
        <f t="shared" si="1"/>
        <v>15.204691402069212</v>
      </c>
      <c r="J20" s="72">
        <v>910</v>
      </c>
      <c r="K20" s="125">
        <f t="shared" si="2"/>
        <v>2.0290759900107029</v>
      </c>
      <c r="L20" s="72">
        <v>2552</v>
      </c>
      <c r="M20" s="125">
        <f t="shared" si="3"/>
        <v>5.690331787370674</v>
      </c>
      <c r="N20" s="72">
        <v>5257</v>
      </c>
      <c r="O20" s="125">
        <f t="shared" si="4"/>
        <v>11.721815911523366</v>
      </c>
      <c r="P20" s="72">
        <v>19638</v>
      </c>
      <c r="Q20" s="125">
        <f t="shared" si="5"/>
        <v>43.787905815198002</v>
      </c>
      <c r="R20" s="72">
        <v>7719</v>
      </c>
      <c r="S20" s="125">
        <f t="shared" si="6"/>
        <v>17.211469853728147</v>
      </c>
      <c r="T20" s="72">
        <v>0</v>
      </c>
      <c r="U20" s="125">
        <f t="shared" si="7"/>
        <v>0</v>
      </c>
      <c r="V20" s="72">
        <v>44848</v>
      </c>
      <c r="W20" s="125">
        <f t="shared" si="8"/>
        <v>100</v>
      </c>
      <c r="Y20" s="192">
        <f t="shared" si="9"/>
        <v>1.2013607993356727</v>
      </c>
    </row>
    <row r="21" spans="2:25">
      <c r="B21" s="111" t="s">
        <v>99</v>
      </c>
      <c r="D21" s="75">
        <v>97845</v>
      </c>
      <c r="F21" s="72">
        <v>5511</v>
      </c>
      <c r="G21" s="125">
        <f t="shared" si="0"/>
        <v>4.7387700350828919</v>
      </c>
      <c r="H21" s="72">
        <v>13826</v>
      </c>
      <c r="I21" s="125">
        <f t="shared" si="1"/>
        <v>11.888629015615326</v>
      </c>
      <c r="J21" s="72">
        <v>17987</v>
      </c>
      <c r="K21" s="125">
        <f t="shared" si="2"/>
        <v>15.466568067689346</v>
      </c>
      <c r="L21" s="72">
        <v>7516</v>
      </c>
      <c r="M21" s="125">
        <f t="shared" si="3"/>
        <v>6.462819013551627</v>
      </c>
      <c r="N21" s="72">
        <v>6838</v>
      </c>
      <c r="O21" s="125">
        <f t="shared" si="4"/>
        <v>5.8798238976405033</v>
      </c>
      <c r="P21" s="72">
        <v>21133</v>
      </c>
      <c r="Q21" s="125">
        <f t="shared" si="5"/>
        <v>18.171734195501134</v>
      </c>
      <c r="R21" s="72">
        <v>43338</v>
      </c>
      <c r="S21" s="125">
        <f t="shared" si="6"/>
        <v>37.26525417899154</v>
      </c>
      <c r="T21" s="72">
        <v>147</v>
      </c>
      <c r="U21" s="125">
        <f t="shared" si="7"/>
        <v>0.12640159592763295</v>
      </c>
      <c r="V21" s="72">
        <v>116296</v>
      </c>
      <c r="W21" s="125">
        <f t="shared" si="8"/>
        <v>100</v>
      </c>
      <c r="Y21" s="192">
        <f t="shared" si="9"/>
        <v>1.1885737646277275</v>
      </c>
    </row>
    <row r="22" spans="2:25">
      <c r="B22" s="111" t="s">
        <v>100</v>
      </c>
      <c r="D22" s="75">
        <v>226581</v>
      </c>
      <c r="F22" s="72">
        <v>7105</v>
      </c>
      <c r="G22" s="125">
        <f t="shared" si="0"/>
        <v>2.1572663897592848</v>
      </c>
      <c r="H22" s="72">
        <v>111269</v>
      </c>
      <c r="I22" s="125">
        <f t="shared" si="1"/>
        <v>33.784218708251359</v>
      </c>
      <c r="J22" s="72">
        <v>66291</v>
      </c>
      <c r="K22" s="125">
        <f t="shared" si="2"/>
        <v>20.127705312249507</v>
      </c>
      <c r="L22" s="72">
        <v>19276</v>
      </c>
      <c r="M22" s="125">
        <f t="shared" si="3"/>
        <v>5.8527047049964782</v>
      </c>
      <c r="N22" s="72">
        <v>25357</v>
      </c>
      <c r="O22" s="125">
        <f t="shared" si="4"/>
        <v>7.6990575432971413</v>
      </c>
      <c r="P22" s="72">
        <v>32679</v>
      </c>
      <c r="Q22" s="125">
        <f t="shared" si="5"/>
        <v>9.9222108868323247</v>
      </c>
      <c r="R22" s="72">
        <v>67278</v>
      </c>
      <c r="S22" s="125">
        <f t="shared" si="6"/>
        <v>20.427384682649567</v>
      </c>
      <c r="T22" s="72">
        <v>97</v>
      </c>
      <c r="U22" s="125">
        <f t="shared" si="7"/>
        <v>2.9451771964342101E-2</v>
      </c>
      <c r="V22" s="72">
        <v>329352</v>
      </c>
      <c r="W22" s="125">
        <f t="shared" si="8"/>
        <v>100</v>
      </c>
      <c r="Y22" s="192">
        <f t="shared" si="9"/>
        <v>1.4535728944615833</v>
      </c>
    </row>
    <row r="23" spans="2:25">
      <c r="B23" s="111" t="s">
        <v>101</v>
      </c>
      <c r="D23" s="75">
        <v>52223</v>
      </c>
      <c r="F23" s="72">
        <v>2997</v>
      </c>
      <c r="G23" s="125">
        <f t="shared" si="0"/>
        <v>4.3538897363259972</v>
      </c>
      <c r="H23" s="72">
        <v>17350</v>
      </c>
      <c r="I23" s="125">
        <f t="shared" si="1"/>
        <v>25.205200842594611</v>
      </c>
      <c r="J23" s="72">
        <v>3606</v>
      </c>
      <c r="K23" s="125">
        <f t="shared" si="2"/>
        <v>5.2386140771409888</v>
      </c>
      <c r="L23" s="72">
        <v>4255</v>
      </c>
      <c r="M23" s="125">
        <f t="shared" si="3"/>
        <v>6.181448391080119</v>
      </c>
      <c r="N23" s="72">
        <v>5390</v>
      </c>
      <c r="O23" s="125">
        <f t="shared" si="4"/>
        <v>7.8303188784775184</v>
      </c>
      <c r="P23" s="72">
        <v>1458</v>
      </c>
      <c r="Q23" s="125">
        <f t="shared" si="5"/>
        <v>2.1181085203748093</v>
      </c>
      <c r="R23" s="72">
        <v>33776</v>
      </c>
      <c r="S23" s="125">
        <f t="shared" si="6"/>
        <v>49.068061306021647</v>
      </c>
      <c r="T23" s="72">
        <v>3</v>
      </c>
      <c r="U23" s="125">
        <f t="shared" si="7"/>
        <v>4.3582479843103077E-3</v>
      </c>
      <c r="V23" s="72">
        <v>68835</v>
      </c>
      <c r="W23" s="125">
        <f t="shared" si="8"/>
        <v>100</v>
      </c>
      <c r="Y23" s="192">
        <f t="shared" si="9"/>
        <v>1.3180973900388717</v>
      </c>
    </row>
    <row r="24" spans="2:25">
      <c r="B24" s="111" t="s">
        <v>102</v>
      </c>
      <c r="D24" s="75">
        <v>17081</v>
      </c>
      <c r="F24" s="72">
        <v>2516</v>
      </c>
      <c r="G24" s="125">
        <f t="shared" si="0"/>
        <v>10.166888915828181</v>
      </c>
      <c r="H24" s="72">
        <v>4220</v>
      </c>
      <c r="I24" s="125">
        <f t="shared" si="1"/>
        <v>17.052572028932801</v>
      </c>
      <c r="J24" s="72">
        <v>1249</v>
      </c>
      <c r="K24" s="125">
        <f t="shared" si="2"/>
        <v>5.047076413302622</v>
      </c>
      <c r="L24" s="72">
        <v>855</v>
      </c>
      <c r="M24" s="125">
        <f t="shared" si="3"/>
        <v>3.4549642380894654</v>
      </c>
      <c r="N24" s="72">
        <v>2729</v>
      </c>
      <c r="O24" s="125">
        <f t="shared" si="4"/>
        <v>11.027599304966259</v>
      </c>
      <c r="P24" s="72">
        <v>3031</v>
      </c>
      <c r="Q24" s="125">
        <f t="shared" si="5"/>
        <v>12.247949246373297</v>
      </c>
      <c r="R24" s="72">
        <v>10108</v>
      </c>
      <c r="S24" s="125">
        <f t="shared" si="6"/>
        <v>40.845354992524349</v>
      </c>
      <c r="T24" s="72">
        <v>39</v>
      </c>
      <c r="U24" s="125">
        <f t="shared" si="7"/>
        <v>0.15759485998302825</v>
      </c>
      <c r="V24" s="72">
        <v>24747</v>
      </c>
      <c r="W24" s="125">
        <f t="shared" si="8"/>
        <v>100</v>
      </c>
      <c r="Y24" s="192">
        <f t="shared" si="9"/>
        <v>1.4488027633042562</v>
      </c>
    </row>
    <row r="25" spans="2:25">
      <c r="B25" s="111" t="s">
        <v>103</v>
      </c>
      <c r="D25" s="75">
        <v>75089</v>
      </c>
      <c r="F25" s="72">
        <v>1131</v>
      </c>
      <c r="G25" s="125">
        <f t="shared" si="0"/>
        <v>1.0374719075356602</v>
      </c>
      <c r="H25" s="72">
        <v>29334</v>
      </c>
      <c r="I25" s="125">
        <f t="shared" si="1"/>
        <v>26.908223638948769</v>
      </c>
      <c r="J25" s="72">
        <v>7283</v>
      </c>
      <c r="K25" s="125">
        <f t="shared" si="2"/>
        <v>6.6807320093565101</v>
      </c>
      <c r="L25" s="72">
        <v>7905</v>
      </c>
      <c r="M25" s="125">
        <f t="shared" si="3"/>
        <v>7.2512956932532218</v>
      </c>
      <c r="N25" s="72">
        <v>13592</v>
      </c>
      <c r="O25" s="125">
        <f t="shared" si="4"/>
        <v>12.468008989588588</v>
      </c>
      <c r="P25" s="72">
        <v>1346</v>
      </c>
      <c r="Q25" s="125">
        <f t="shared" si="5"/>
        <v>1.2346924735128193</v>
      </c>
      <c r="R25" s="72">
        <v>40600</v>
      </c>
      <c r="S25" s="125">
        <f t="shared" si="6"/>
        <v>37.242581296151904</v>
      </c>
      <c r="T25" s="72">
        <v>7824</v>
      </c>
      <c r="U25" s="125">
        <f t="shared" si="7"/>
        <v>7.1769939916525249</v>
      </c>
      <c r="V25" s="72">
        <v>109015</v>
      </c>
      <c r="W25" s="125">
        <f t="shared" si="8"/>
        <v>100</v>
      </c>
      <c r="Y25" s="192">
        <f t="shared" si="9"/>
        <v>1.4518105181850871</v>
      </c>
    </row>
    <row r="26" spans="2:25">
      <c r="B26" s="111" t="s">
        <v>104</v>
      </c>
      <c r="D26" s="75">
        <v>9746</v>
      </c>
      <c r="F26" s="72">
        <v>1099</v>
      </c>
      <c r="G26" s="125">
        <f t="shared" si="0"/>
        <v>7.5840176661376031</v>
      </c>
      <c r="H26" s="72">
        <v>4313</v>
      </c>
      <c r="I26" s="125">
        <f t="shared" si="1"/>
        <v>29.763301359464496</v>
      </c>
      <c r="J26" s="72">
        <v>3522</v>
      </c>
      <c r="K26" s="125">
        <f t="shared" si="2"/>
        <v>24.304740873645709</v>
      </c>
      <c r="L26" s="72">
        <v>1178</v>
      </c>
      <c r="M26" s="125">
        <f t="shared" si="3"/>
        <v>8.1291836312193784</v>
      </c>
      <c r="N26" s="72">
        <v>2173</v>
      </c>
      <c r="O26" s="125">
        <f t="shared" si="4"/>
        <v>14.995514457249326</v>
      </c>
      <c r="P26" s="72">
        <v>977</v>
      </c>
      <c r="Q26" s="125">
        <f t="shared" si="5"/>
        <v>6.7421157960113183</v>
      </c>
      <c r="R26" s="72">
        <v>1229</v>
      </c>
      <c r="S26" s="125">
        <f t="shared" si="6"/>
        <v>8.4811262162721697</v>
      </c>
      <c r="T26" s="72">
        <v>0</v>
      </c>
      <c r="U26" s="125">
        <f t="shared" si="7"/>
        <v>0</v>
      </c>
      <c r="V26" s="72">
        <v>14491</v>
      </c>
      <c r="W26" s="125">
        <f t="shared" si="8"/>
        <v>100</v>
      </c>
      <c r="Y26" s="192">
        <f t="shared" si="9"/>
        <v>1.4868664067309665</v>
      </c>
    </row>
    <row r="27" spans="2:25">
      <c r="B27" s="111" t="s">
        <v>105</v>
      </c>
      <c r="D27" s="75">
        <v>1672</v>
      </c>
      <c r="F27" s="72">
        <v>2</v>
      </c>
      <c r="G27" s="125">
        <f t="shared" si="0"/>
        <v>0.11198208286674133</v>
      </c>
      <c r="H27" s="72">
        <v>154</v>
      </c>
      <c r="I27" s="125">
        <f t="shared" si="1"/>
        <v>8.6226203807390824</v>
      </c>
      <c r="J27" s="72">
        <v>635</v>
      </c>
      <c r="K27" s="125">
        <f t="shared" si="2"/>
        <v>35.554311310190364</v>
      </c>
      <c r="L27" s="72">
        <v>30</v>
      </c>
      <c r="M27" s="125">
        <f t="shared" si="3"/>
        <v>1.6797312430011198</v>
      </c>
      <c r="N27" s="72">
        <v>73</v>
      </c>
      <c r="O27" s="125">
        <f t="shared" si="4"/>
        <v>4.0873460246360587</v>
      </c>
      <c r="P27" s="72">
        <v>0</v>
      </c>
      <c r="Q27" s="125">
        <f t="shared" si="5"/>
        <v>0</v>
      </c>
      <c r="R27" s="72">
        <v>892</v>
      </c>
      <c r="S27" s="125">
        <f t="shared" si="6"/>
        <v>49.944008958566627</v>
      </c>
      <c r="T27" s="72">
        <v>0</v>
      </c>
      <c r="U27" s="125">
        <f t="shared" si="7"/>
        <v>0</v>
      </c>
      <c r="V27" s="72">
        <v>1786</v>
      </c>
      <c r="W27" s="125">
        <f t="shared" si="8"/>
        <v>100</v>
      </c>
      <c r="Y27" s="192">
        <f t="shared" si="9"/>
        <v>1.0681818181818181</v>
      </c>
    </row>
    <row r="28" spans="2:25">
      <c r="B28" s="115" t="s">
        <v>106</v>
      </c>
      <c r="D28" s="90">
        <v>2292</v>
      </c>
      <c r="F28" s="87">
        <v>692</v>
      </c>
      <c r="G28" s="126">
        <f t="shared" si="0"/>
        <v>20.479431784551643</v>
      </c>
      <c r="H28" s="87">
        <v>666</v>
      </c>
      <c r="I28" s="126">
        <f t="shared" si="1"/>
        <v>19.709973364900861</v>
      </c>
      <c r="J28" s="87">
        <v>715</v>
      </c>
      <c r="K28" s="126">
        <f t="shared" si="2"/>
        <v>21.160106540396566</v>
      </c>
      <c r="L28" s="87">
        <v>37</v>
      </c>
      <c r="M28" s="126">
        <f t="shared" si="3"/>
        <v>1.0949985202722698</v>
      </c>
      <c r="N28" s="87">
        <v>105</v>
      </c>
      <c r="O28" s="126">
        <f t="shared" si="4"/>
        <v>3.1074282332050904</v>
      </c>
      <c r="P28" s="87">
        <v>5</v>
      </c>
      <c r="Q28" s="126">
        <f t="shared" si="5"/>
        <v>0.14797277300976619</v>
      </c>
      <c r="R28" s="87">
        <v>1159</v>
      </c>
      <c r="S28" s="126">
        <f t="shared" si="6"/>
        <v>34.30008878366381</v>
      </c>
      <c r="T28" s="87">
        <v>0</v>
      </c>
      <c r="U28" s="126">
        <f t="shared" si="7"/>
        <v>0</v>
      </c>
      <c r="V28" s="87">
        <v>3379</v>
      </c>
      <c r="W28" s="126">
        <f t="shared" si="8"/>
        <v>100</v>
      </c>
      <c r="Y28" s="193">
        <f t="shared" si="9"/>
        <v>1.4742582897033158</v>
      </c>
    </row>
    <row r="29" spans="2:25" ht="8" customHeight="1"/>
    <row r="30" spans="2:25">
      <c r="B30" s="119" t="s">
        <v>49</v>
      </c>
      <c r="D30" s="63">
        <v>1734417</v>
      </c>
      <c r="F30" s="60">
        <v>82917</v>
      </c>
      <c r="G30" s="137">
        <f>IFERROR(F30/V30*100,"-")</f>
        <v>3.3835249182856511</v>
      </c>
      <c r="H30" s="60">
        <v>642055</v>
      </c>
      <c r="I30" s="137">
        <f>IFERROR(H30/V30*100,"-")</f>
        <v>26.199803314276853</v>
      </c>
      <c r="J30" s="60">
        <v>405267</v>
      </c>
      <c r="K30" s="137">
        <f>IFERROR(J30/V30*100,"-")</f>
        <v>16.537392730789477</v>
      </c>
      <c r="L30" s="60">
        <v>109047</v>
      </c>
      <c r="M30" s="137">
        <f>IFERROR(L30/V30*100,"-")</f>
        <v>4.4497900522726992</v>
      </c>
      <c r="N30" s="60">
        <v>183273</v>
      </c>
      <c r="O30" s="137">
        <f>IFERROR(N30/V30*100,"-")</f>
        <v>7.4786685763952647</v>
      </c>
      <c r="P30" s="60">
        <v>221214</v>
      </c>
      <c r="Q30" s="137">
        <f>IFERROR(P30/V30*100,"-")</f>
        <v>9.0268953444244495</v>
      </c>
      <c r="R30" s="60">
        <v>793601</v>
      </c>
      <c r="S30" s="137">
        <f>IFERROR(R30/V30*100,"-")</f>
        <v>32.383814642068707</v>
      </c>
      <c r="T30" s="60">
        <v>13236</v>
      </c>
      <c r="U30" s="137">
        <f>IFERROR(T30/V30*100,"-")</f>
        <v>0.54011042148689514</v>
      </c>
      <c r="V30" s="60">
        <v>2450610</v>
      </c>
      <c r="W30" s="137">
        <f>IFERROR(V30/V30*100,"-")</f>
        <v>100</v>
      </c>
      <c r="Y30" s="106">
        <f>IFERROR(V30/D30,"-")</f>
        <v>1.4129301085033183</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396</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393</v>
      </c>
      <c r="F6" s="268" t="s">
        <v>394</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395</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115405</v>
      </c>
      <c r="F10" s="95">
        <v>395</v>
      </c>
      <c r="G10" s="124">
        <f t="shared" ref="G10:G28" si="0">IFERROR(F10/V10*100,"-")</f>
        <v>0.20596302051287396</v>
      </c>
      <c r="H10" s="95">
        <v>79923</v>
      </c>
      <c r="I10" s="124">
        <f t="shared" ref="I10:I28" si="1">IFERROR(H10/V10*100,"-")</f>
        <v>41.673879717596016</v>
      </c>
      <c r="J10" s="95">
        <v>84914</v>
      </c>
      <c r="K10" s="124">
        <f t="shared" ref="K10:K28" si="2">IFERROR(J10/V10*100,"-")</f>
        <v>44.276313731215652</v>
      </c>
      <c r="L10" s="95">
        <v>880</v>
      </c>
      <c r="M10" s="124">
        <f t="shared" ref="M10:M28" si="3">IFERROR(L10/V10*100,"-")</f>
        <v>0.45885432418058009</v>
      </c>
      <c r="N10" s="95">
        <v>79</v>
      </c>
      <c r="O10" s="124">
        <f t="shared" ref="O10:O28" si="4">IFERROR(N10/V10*100,"-")</f>
        <v>4.1192604102574797E-2</v>
      </c>
      <c r="P10" s="95">
        <v>70</v>
      </c>
      <c r="Q10" s="124">
        <f t="shared" ref="Q10:Q28" si="5">IFERROR(P10/V10*100,"-")</f>
        <v>3.6499775787091591E-2</v>
      </c>
      <c r="R10" s="95">
        <v>25521</v>
      </c>
      <c r="S10" s="124">
        <f t="shared" ref="S10:S28" si="6">IFERROR(R10/V10*100,"-")</f>
        <v>13.307296826605208</v>
      </c>
      <c r="T10" s="95">
        <v>0</v>
      </c>
      <c r="U10" s="124">
        <f t="shared" ref="U10:U28" si="7">IFERROR(T10/V10*100,"-")</f>
        <v>0</v>
      </c>
      <c r="V10" s="95">
        <v>191782</v>
      </c>
      <c r="W10" s="124">
        <f t="shared" ref="W10:W28" si="8">IFERROR(V10/V10*100,"-")</f>
        <v>100</v>
      </c>
      <c r="Y10" s="191">
        <f t="shared" ref="Y10:Y28" si="9">IFERROR(V10/D10,"-")</f>
        <v>1.6618170789827131</v>
      </c>
    </row>
    <row r="11" spans="1:25">
      <c r="B11" s="111" t="s">
        <v>89</v>
      </c>
      <c r="D11" s="75">
        <v>18104</v>
      </c>
      <c r="F11" s="72">
        <v>1123</v>
      </c>
      <c r="G11" s="125">
        <f t="shared" si="0"/>
        <v>4.7300143206132592</v>
      </c>
      <c r="H11" s="72">
        <v>4823</v>
      </c>
      <c r="I11" s="125">
        <f t="shared" si="1"/>
        <v>20.314211102687221</v>
      </c>
      <c r="J11" s="72">
        <v>3234</v>
      </c>
      <c r="K11" s="125">
        <f t="shared" si="2"/>
        <v>13.621430376547892</v>
      </c>
      <c r="L11" s="72">
        <v>605</v>
      </c>
      <c r="M11" s="125">
        <f t="shared" si="3"/>
        <v>2.5482267711229047</v>
      </c>
      <c r="N11" s="72">
        <v>94</v>
      </c>
      <c r="O11" s="125">
        <f t="shared" si="4"/>
        <v>0.3959228371662033</v>
      </c>
      <c r="P11" s="72">
        <v>1986</v>
      </c>
      <c r="Q11" s="125">
        <f t="shared" si="5"/>
        <v>8.3649229214051051</v>
      </c>
      <c r="R11" s="72">
        <v>11877</v>
      </c>
      <c r="S11" s="125">
        <f t="shared" si="6"/>
        <v>50.025271670457414</v>
      </c>
      <c r="T11" s="72">
        <v>0</v>
      </c>
      <c r="U11" s="125">
        <f t="shared" si="7"/>
        <v>0</v>
      </c>
      <c r="V11" s="72">
        <v>23742</v>
      </c>
      <c r="W11" s="125">
        <f t="shared" si="8"/>
        <v>100</v>
      </c>
      <c r="Y11" s="192">
        <f t="shared" si="9"/>
        <v>1.3114228899690676</v>
      </c>
    </row>
    <row r="12" spans="1:25">
      <c r="B12" s="111" t="s">
        <v>90</v>
      </c>
      <c r="D12" s="75">
        <v>16990</v>
      </c>
      <c r="F12" s="72">
        <v>1933</v>
      </c>
      <c r="G12" s="125">
        <f t="shared" si="0"/>
        <v>7.7227327207351175</v>
      </c>
      <c r="H12" s="72">
        <v>7352</v>
      </c>
      <c r="I12" s="125">
        <f t="shared" si="1"/>
        <v>29.372752696763882</v>
      </c>
      <c r="J12" s="72">
        <v>5734</v>
      </c>
      <c r="K12" s="125">
        <f t="shared" si="2"/>
        <v>22.908509788254094</v>
      </c>
      <c r="L12" s="72">
        <v>809</v>
      </c>
      <c r="M12" s="125">
        <f t="shared" si="3"/>
        <v>3.2321214542548944</v>
      </c>
      <c r="N12" s="72">
        <v>49</v>
      </c>
      <c r="O12" s="125">
        <f t="shared" si="4"/>
        <v>0.19576508190171793</v>
      </c>
      <c r="P12" s="72">
        <v>1859</v>
      </c>
      <c r="Q12" s="125">
        <f t="shared" si="5"/>
        <v>7.4270874950059937</v>
      </c>
      <c r="R12" s="72">
        <v>7283</v>
      </c>
      <c r="S12" s="125">
        <f t="shared" si="6"/>
        <v>29.097083499800242</v>
      </c>
      <c r="T12" s="72">
        <v>11</v>
      </c>
      <c r="U12" s="125">
        <f t="shared" si="7"/>
        <v>4.3947263284059131E-2</v>
      </c>
      <c r="V12" s="72">
        <v>25030</v>
      </c>
      <c r="W12" s="125">
        <f t="shared" si="8"/>
        <v>100</v>
      </c>
      <c r="Y12" s="192">
        <f t="shared" si="9"/>
        <v>1.4732195409064155</v>
      </c>
    </row>
    <row r="13" spans="1:25">
      <c r="B13" s="111" t="s">
        <v>91</v>
      </c>
      <c r="D13" s="75">
        <v>15809</v>
      </c>
      <c r="F13" s="72">
        <v>2280</v>
      </c>
      <c r="G13" s="125">
        <f t="shared" si="0"/>
        <v>8.0616646630365612</v>
      </c>
      <c r="H13" s="72">
        <v>10894</v>
      </c>
      <c r="I13" s="125">
        <f t="shared" si="1"/>
        <v>38.519199490842233</v>
      </c>
      <c r="J13" s="72">
        <v>993</v>
      </c>
      <c r="K13" s="125">
        <f t="shared" si="2"/>
        <v>3.5110671098225019</v>
      </c>
      <c r="L13" s="72">
        <v>218</v>
      </c>
      <c r="M13" s="125">
        <f t="shared" si="3"/>
        <v>0.7708082879570044</v>
      </c>
      <c r="N13" s="72">
        <v>3</v>
      </c>
      <c r="O13" s="125">
        <f t="shared" si="4"/>
        <v>1.0607453503995473E-2</v>
      </c>
      <c r="P13" s="72">
        <v>45</v>
      </c>
      <c r="Q13" s="125">
        <f t="shared" si="5"/>
        <v>0.15911180255993213</v>
      </c>
      <c r="R13" s="72">
        <v>13849</v>
      </c>
      <c r="S13" s="125">
        <f t="shared" si="6"/>
        <v>48.967541192277778</v>
      </c>
      <c r="T13" s="72">
        <v>0</v>
      </c>
      <c r="U13" s="125">
        <f t="shared" si="7"/>
        <v>0</v>
      </c>
      <c r="V13" s="72">
        <v>28282</v>
      </c>
      <c r="W13" s="125">
        <f t="shared" si="8"/>
        <v>100</v>
      </c>
      <c r="Y13" s="192">
        <f t="shared" si="9"/>
        <v>1.7889809602125371</v>
      </c>
    </row>
    <row r="14" spans="1:25">
      <c r="B14" s="111" t="s">
        <v>92</v>
      </c>
      <c r="D14" s="75">
        <v>18025</v>
      </c>
      <c r="F14" s="72">
        <v>652</v>
      </c>
      <c r="G14" s="125">
        <f t="shared" si="0"/>
        <v>2.9402480270574971</v>
      </c>
      <c r="H14" s="72">
        <v>5107</v>
      </c>
      <c r="I14" s="125">
        <f t="shared" si="1"/>
        <v>23.030439684329199</v>
      </c>
      <c r="J14" s="72">
        <v>362</v>
      </c>
      <c r="K14" s="125">
        <f t="shared" si="2"/>
        <v>1.6324689966178128</v>
      </c>
      <c r="L14" s="72">
        <v>1839</v>
      </c>
      <c r="M14" s="125">
        <f t="shared" si="3"/>
        <v>8.2931228861330322</v>
      </c>
      <c r="N14" s="72">
        <v>191</v>
      </c>
      <c r="O14" s="125">
        <f t="shared" si="4"/>
        <v>0.86133032694475764</v>
      </c>
      <c r="P14" s="72">
        <v>4248</v>
      </c>
      <c r="Q14" s="125">
        <f t="shared" si="5"/>
        <v>19.156708004509582</v>
      </c>
      <c r="R14" s="72">
        <v>9719</v>
      </c>
      <c r="S14" s="125">
        <f t="shared" si="6"/>
        <v>43.828635851183769</v>
      </c>
      <c r="T14" s="72">
        <v>57</v>
      </c>
      <c r="U14" s="125">
        <f t="shared" si="7"/>
        <v>0.25704622322435172</v>
      </c>
      <c r="V14" s="72">
        <v>22175</v>
      </c>
      <c r="W14" s="125">
        <f t="shared" si="8"/>
        <v>100</v>
      </c>
      <c r="Y14" s="192">
        <f t="shared" si="9"/>
        <v>1.2302357836338418</v>
      </c>
    </row>
    <row r="15" spans="1:25">
      <c r="B15" s="111" t="s">
        <v>93</v>
      </c>
      <c r="D15" s="75">
        <v>5897</v>
      </c>
      <c r="F15" s="72">
        <v>1505</v>
      </c>
      <c r="G15" s="125">
        <f t="shared" si="0"/>
        <v>17.946577629382304</v>
      </c>
      <c r="H15" s="72">
        <v>1976</v>
      </c>
      <c r="I15" s="125">
        <f t="shared" si="1"/>
        <v>23.563081326019557</v>
      </c>
      <c r="J15" s="72">
        <v>379</v>
      </c>
      <c r="K15" s="125">
        <f t="shared" si="2"/>
        <v>4.5194371571667062</v>
      </c>
      <c r="L15" s="72">
        <v>595</v>
      </c>
      <c r="M15" s="125">
        <f t="shared" si="3"/>
        <v>7.0951585976627705</v>
      </c>
      <c r="N15" s="72">
        <v>42</v>
      </c>
      <c r="O15" s="125">
        <f t="shared" si="4"/>
        <v>0.5008347245409015</v>
      </c>
      <c r="P15" s="72">
        <v>53</v>
      </c>
      <c r="Q15" s="125">
        <f t="shared" si="5"/>
        <v>0.63200572382542342</v>
      </c>
      <c r="R15" s="72">
        <v>3836</v>
      </c>
      <c r="S15" s="125">
        <f t="shared" si="6"/>
        <v>45.742904841402336</v>
      </c>
      <c r="T15" s="72">
        <v>0</v>
      </c>
      <c r="U15" s="125">
        <f t="shared" si="7"/>
        <v>0</v>
      </c>
      <c r="V15" s="72">
        <v>8386</v>
      </c>
      <c r="W15" s="125">
        <f t="shared" si="8"/>
        <v>100</v>
      </c>
      <c r="Y15" s="192">
        <f t="shared" si="9"/>
        <v>1.4220790232321519</v>
      </c>
    </row>
    <row r="16" spans="1:25">
      <c r="B16" s="111" t="s">
        <v>94</v>
      </c>
      <c r="D16" s="75">
        <v>49942</v>
      </c>
      <c r="F16" s="72">
        <v>3562</v>
      </c>
      <c r="G16" s="125">
        <f t="shared" si="0"/>
        <v>4.9542407299229465</v>
      </c>
      <c r="H16" s="72">
        <v>20684</v>
      </c>
      <c r="I16" s="125">
        <f t="shared" si="1"/>
        <v>28.768533199810843</v>
      </c>
      <c r="J16" s="72">
        <v>13403</v>
      </c>
      <c r="K16" s="125">
        <f t="shared" si="2"/>
        <v>18.641686834126123</v>
      </c>
      <c r="L16" s="72">
        <v>3542</v>
      </c>
      <c r="M16" s="125">
        <f t="shared" si="3"/>
        <v>4.9264235444657709</v>
      </c>
      <c r="N16" s="72">
        <v>4</v>
      </c>
      <c r="O16" s="125">
        <f t="shared" si="4"/>
        <v>5.5634370914350887E-3</v>
      </c>
      <c r="P16" s="72">
        <v>12572</v>
      </c>
      <c r="Q16" s="125">
        <f t="shared" si="5"/>
        <v>17.485882778380482</v>
      </c>
      <c r="R16" s="72">
        <v>16583</v>
      </c>
      <c r="S16" s="125">
        <f t="shared" si="6"/>
        <v>23.064619321817016</v>
      </c>
      <c r="T16" s="72">
        <v>1548</v>
      </c>
      <c r="U16" s="125">
        <f t="shared" si="7"/>
        <v>2.1530501543853791</v>
      </c>
      <c r="V16" s="72">
        <v>71898</v>
      </c>
      <c r="W16" s="125">
        <f t="shared" si="8"/>
        <v>100</v>
      </c>
      <c r="Y16" s="192">
        <f t="shared" si="9"/>
        <v>1.4396299707660887</v>
      </c>
    </row>
    <row r="17" spans="2:25">
      <c r="B17" s="111" t="s">
        <v>95</v>
      </c>
      <c r="D17" s="75">
        <v>29925</v>
      </c>
      <c r="F17" s="72">
        <v>7487</v>
      </c>
      <c r="G17" s="125">
        <f t="shared" si="0"/>
        <v>16.729978548444763</v>
      </c>
      <c r="H17" s="72">
        <v>18263</v>
      </c>
      <c r="I17" s="125">
        <f t="shared" si="1"/>
        <v>40.809349302824458</v>
      </c>
      <c r="J17" s="72">
        <v>7279</v>
      </c>
      <c r="K17" s="125">
        <f t="shared" si="2"/>
        <v>16.265194851626745</v>
      </c>
      <c r="L17" s="72">
        <v>989</v>
      </c>
      <c r="M17" s="125">
        <f t="shared" si="3"/>
        <v>2.2099570968895246</v>
      </c>
      <c r="N17" s="72">
        <v>1372</v>
      </c>
      <c r="O17" s="125">
        <f t="shared" si="4"/>
        <v>3.0657847693957812</v>
      </c>
      <c r="P17" s="72">
        <v>3541</v>
      </c>
      <c r="Q17" s="125">
        <f t="shared" si="5"/>
        <v>7.9124955309259919</v>
      </c>
      <c r="R17" s="72">
        <v>5820</v>
      </c>
      <c r="S17" s="125">
        <f t="shared" si="6"/>
        <v>13.005005362888811</v>
      </c>
      <c r="T17" s="72">
        <v>1</v>
      </c>
      <c r="U17" s="125">
        <f t="shared" si="7"/>
        <v>2.2345370039327851E-3</v>
      </c>
      <c r="V17" s="72">
        <v>44752</v>
      </c>
      <c r="W17" s="125">
        <f t="shared" si="8"/>
        <v>100</v>
      </c>
      <c r="Y17" s="192">
        <f t="shared" si="9"/>
        <v>1.4954720133667503</v>
      </c>
    </row>
    <row r="18" spans="2:25">
      <c r="B18" s="111" t="s">
        <v>96</v>
      </c>
      <c r="D18" s="75">
        <v>118255</v>
      </c>
      <c r="F18" s="72">
        <v>1</v>
      </c>
      <c r="G18" s="125">
        <f t="shared" si="0"/>
        <v>6.9014065066460542E-4</v>
      </c>
      <c r="H18" s="72">
        <v>26554</v>
      </c>
      <c r="I18" s="125">
        <f t="shared" si="1"/>
        <v>18.325994837747935</v>
      </c>
      <c r="J18" s="72">
        <v>12724</v>
      </c>
      <c r="K18" s="125">
        <f t="shared" si="2"/>
        <v>8.7813496390564385</v>
      </c>
      <c r="L18" s="72">
        <v>3267</v>
      </c>
      <c r="M18" s="125">
        <f t="shared" si="3"/>
        <v>2.2546895057212657</v>
      </c>
      <c r="N18" s="72">
        <v>3218</v>
      </c>
      <c r="O18" s="125">
        <f t="shared" si="4"/>
        <v>2.2208726138387003</v>
      </c>
      <c r="P18" s="72">
        <v>3835</v>
      </c>
      <c r="Q18" s="125">
        <f t="shared" si="5"/>
        <v>2.6466893952987616</v>
      </c>
      <c r="R18" s="72">
        <v>95292</v>
      </c>
      <c r="S18" s="125">
        <f t="shared" si="6"/>
        <v>65.764882883131577</v>
      </c>
      <c r="T18" s="72">
        <v>7</v>
      </c>
      <c r="U18" s="125">
        <f t="shared" si="7"/>
        <v>4.8309845546522382E-3</v>
      </c>
      <c r="V18" s="72">
        <v>144898</v>
      </c>
      <c r="W18" s="125">
        <f t="shared" si="8"/>
        <v>100</v>
      </c>
      <c r="Y18" s="192">
        <f t="shared" si="9"/>
        <v>1.2253012557608558</v>
      </c>
    </row>
    <row r="19" spans="2:25">
      <c r="B19" s="111" t="s">
        <v>97</v>
      </c>
      <c r="D19" s="75">
        <v>64198</v>
      </c>
      <c r="F19" s="72">
        <v>1381</v>
      </c>
      <c r="G19" s="125">
        <f t="shared" si="0"/>
        <v>1.4380323635379137</v>
      </c>
      <c r="H19" s="72">
        <v>29898</v>
      </c>
      <c r="I19" s="125">
        <f t="shared" si="1"/>
        <v>31.132723826977944</v>
      </c>
      <c r="J19" s="72">
        <v>3294</v>
      </c>
      <c r="K19" s="125">
        <f t="shared" si="2"/>
        <v>3.4300351958681299</v>
      </c>
      <c r="L19" s="72">
        <v>2319</v>
      </c>
      <c r="M19" s="125">
        <f t="shared" si="3"/>
        <v>2.4147697690401317</v>
      </c>
      <c r="N19" s="72">
        <v>856</v>
      </c>
      <c r="O19" s="125">
        <f t="shared" si="4"/>
        <v>0.89135097986129919</v>
      </c>
      <c r="P19" s="72">
        <v>7381</v>
      </c>
      <c r="Q19" s="125">
        <f t="shared" si="5"/>
        <v>7.6858196055563655</v>
      </c>
      <c r="R19" s="72">
        <v>50736</v>
      </c>
      <c r="S19" s="125">
        <f t="shared" si="6"/>
        <v>52.831288918508022</v>
      </c>
      <c r="T19" s="72">
        <v>169</v>
      </c>
      <c r="U19" s="125">
        <f t="shared" si="7"/>
        <v>0.17597934065018639</v>
      </c>
      <c r="V19" s="72">
        <v>96034</v>
      </c>
      <c r="W19" s="125">
        <f t="shared" si="8"/>
        <v>100</v>
      </c>
      <c r="Y19" s="192">
        <f t="shared" si="9"/>
        <v>1.4959032991681984</v>
      </c>
    </row>
    <row r="20" spans="2:25">
      <c r="B20" s="111" t="s">
        <v>98</v>
      </c>
      <c r="D20" s="75">
        <v>12535</v>
      </c>
      <c r="F20" s="72">
        <v>1009</v>
      </c>
      <c r="G20" s="125">
        <f t="shared" si="0"/>
        <v>6.3719608462267123</v>
      </c>
      <c r="H20" s="72">
        <v>3623</v>
      </c>
      <c r="I20" s="125">
        <f t="shared" si="1"/>
        <v>22.879696874013263</v>
      </c>
      <c r="J20" s="72">
        <v>435</v>
      </c>
      <c r="K20" s="125">
        <f t="shared" si="2"/>
        <v>2.7470792548152825</v>
      </c>
      <c r="L20" s="72">
        <v>780</v>
      </c>
      <c r="M20" s="125">
        <f t="shared" si="3"/>
        <v>4.9257972844963689</v>
      </c>
      <c r="N20" s="72">
        <v>43</v>
      </c>
      <c r="O20" s="125">
        <f t="shared" si="4"/>
        <v>0.27155036311967162</v>
      </c>
      <c r="P20" s="72">
        <v>7152</v>
      </c>
      <c r="Q20" s="125">
        <f t="shared" si="5"/>
        <v>45.165772023997476</v>
      </c>
      <c r="R20" s="72">
        <v>2793</v>
      </c>
      <c r="S20" s="125">
        <f t="shared" si="6"/>
        <v>17.63814335333123</v>
      </c>
      <c r="T20" s="72">
        <v>0</v>
      </c>
      <c r="U20" s="125">
        <f t="shared" si="7"/>
        <v>0</v>
      </c>
      <c r="V20" s="72">
        <v>15835</v>
      </c>
      <c r="W20" s="125">
        <f t="shared" si="8"/>
        <v>100</v>
      </c>
      <c r="Y20" s="192">
        <f t="shared" si="9"/>
        <v>1.2632628639808536</v>
      </c>
    </row>
    <row r="21" spans="2:25">
      <c r="B21" s="111" t="s">
        <v>99</v>
      </c>
      <c r="D21" s="75">
        <v>37415</v>
      </c>
      <c r="F21" s="72">
        <v>2264</v>
      </c>
      <c r="G21" s="125">
        <f t="shared" si="0"/>
        <v>5.1200868424623458</v>
      </c>
      <c r="H21" s="72">
        <v>5062</v>
      </c>
      <c r="I21" s="125">
        <f t="shared" si="1"/>
        <v>11.447826676918901</v>
      </c>
      <c r="J21" s="72">
        <v>5220</v>
      </c>
      <c r="K21" s="125">
        <f t="shared" si="2"/>
        <v>11.805147225111945</v>
      </c>
      <c r="L21" s="72">
        <v>3250</v>
      </c>
      <c r="M21" s="125">
        <f t="shared" si="3"/>
        <v>7.3499479849834906</v>
      </c>
      <c r="N21" s="72">
        <v>706</v>
      </c>
      <c r="O21" s="125">
        <f t="shared" si="4"/>
        <v>1.5966348545841063</v>
      </c>
      <c r="P21" s="72">
        <v>7383</v>
      </c>
      <c r="Q21" s="125">
        <f t="shared" si="5"/>
        <v>16.696820299425575</v>
      </c>
      <c r="R21" s="72">
        <v>20332</v>
      </c>
      <c r="S21" s="125">
        <f t="shared" si="6"/>
        <v>45.981274594056721</v>
      </c>
      <c r="T21" s="72">
        <v>1</v>
      </c>
      <c r="U21" s="125">
        <f t="shared" si="7"/>
        <v>2.2615224569179971E-3</v>
      </c>
      <c r="V21" s="72">
        <v>44218</v>
      </c>
      <c r="W21" s="125">
        <f t="shared" si="8"/>
        <v>100</v>
      </c>
      <c r="Y21" s="192">
        <f t="shared" si="9"/>
        <v>1.1818254710677536</v>
      </c>
    </row>
    <row r="22" spans="2:25">
      <c r="B22" s="111" t="s">
        <v>100</v>
      </c>
      <c r="D22" s="75">
        <v>67631</v>
      </c>
      <c r="F22" s="72">
        <v>1147</v>
      </c>
      <c r="G22" s="125">
        <f t="shared" si="0"/>
        <v>1.2033530220212554</v>
      </c>
      <c r="H22" s="72">
        <v>42514</v>
      </c>
      <c r="I22" s="125">
        <f t="shared" si="1"/>
        <v>44.60274662442167</v>
      </c>
      <c r="J22" s="72">
        <v>20372</v>
      </c>
      <c r="K22" s="125">
        <f t="shared" si="2"/>
        <v>21.372892558515268</v>
      </c>
      <c r="L22" s="72">
        <v>3248</v>
      </c>
      <c r="M22" s="125">
        <f t="shared" si="3"/>
        <v>3.4075768226024739</v>
      </c>
      <c r="N22" s="72">
        <v>1117</v>
      </c>
      <c r="O22" s="125">
        <f t="shared" si="4"/>
        <v>1.1718790981671685</v>
      </c>
      <c r="P22" s="72">
        <v>5749</v>
      </c>
      <c r="Q22" s="125">
        <f t="shared" si="5"/>
        <v>6.0314529412381841</v>
      </c>
      <c r="R22" s="72">
        <v>21164</v>
      </c>
      <c r="S22" s="125">
        <f t="shared" si="6"/>
        <v>22.203804148263163</v>
      </c>
      <c r="T22" s="72">
        <v>6</v>
      </c>
      <c r="U22" s="125">
        <f t="shared" si="7"/>
        <v>6.2947847708173781E-3</v>
      </c>
      <c r="V22" s="72">
        <v>95317</v>
      </c>
      <c r="W22" s="125">
        <f t="shared" si="8"/>
        <v>100</v>
      </c>
      <c r="Y22" s="192">
        <f t="shared" si="9"/>
        <v>1.4093684848664074</v>
      </c>
    </row>
    <row r="23" spans="2:25">
      <c r="B23" s="111" t="s">
        <v>101</v>
      </c>
      <c r="D23" s="75">
        <v>18516</v>
      </c>
      <c r="F23" s="72">
        <v>365</v>
      </c>
      <c r="G23" s="125">
        <f t="shared" si="0"/>
        <v>1.4084507042253522</v>
      </c>
      <c r="H23" s="72">
        <v>8775</v>
      </c>
      <c r="I23" s="125">
        <f t="shared" si="1"/>
        <v>33.860698437198536</v>
      </c>
      <c r="J23" s="72">
        <v>1895</v>
      </c>
      <c r="K23" s="125">
        <f t="shared" si="2"/>
        <v>7.3123673548138148</v>
      </c>
      <c r="L23" s="72">
        <v>702</v>
      </c>
      <c r="M23" s="125">
        <f t="shared" si="3"/>
        <v>2.7088558749758826</v>
      </c>
      <c r="N23" s="72">
        <v>19</v>
      </c>
      <c r="O23" s="125">
        <f t="shared" si="4"/>
        <v>7.3316612000771761E-2</v>
      </c>
      <c r="P23" s="72">
        <v>168</v>
      </c>
      <c r="Q23" s="125">
        <f t="shared" si="5"/>
        <v>0.64827320084892925</v>
      </c>
      <c r="R23" s="72">
        <v>13989</v>
      </c>
      <c r="S23" s="125">
        <f t="shared" si="6"/>
        <v>53.980320277831375</v>
      </c>
      <c r="T23" s="72">
        <v>2</v>
      </c>
      <c r="U23" s="125">
        <f t="shared" si="7"/>
        <v>7.7175381053443941E-3</v>
      </c>
      <c r="V23" s="72">
        <v>25915</v>
      </c>
      <c r="W23" s="125">
        <f t="shared" si="8"/>
        <v>100</v>
      </c>
      <c r="Y23" s="192">
        <f t="shared" si="9"/>
        <v>1.3996003456470081</v>
      </c>
    </row>
    <row r="24" spans="2:25">
      <c r="B24" s="111" t="s">
        <v>102</v>
      </c>
      <c r="D24" s="75">
        <v>7543</v>
      </c>
      <c r="F24" s="72">
        <v>1484</v>
      </c>
      <c r="G24" s="125">
        <f t="shared" si="0"/>
        <v>12.325581395348838</v>
      </c>
      <c r="H24" s="72">
        <v>2665</v>
      </c>
      <c r="I24" s="125">
        <f t="shared" si="1"/>
        <v>22.134551495016609</v>
      </c>
      <c r="J24" s="72">
        <v>743</v>
      </c>
      <c r="K24" s="125">
        <f t="shared" si="2"/>
        <v>6.1710963455149503</v>
      </c>
      <c r="L24" s="72">
        <v>280</v>
      </c>
      <c r="M24" s="125">
        <f t="shared" si="3"/>
        <v>2.3255813953488373</v>
      </c>
      <c r="N24" s="72">
        <v>74</v>
      </c>
      <c r="O24" s="125">
        <f t="shared" si="4"/>
        <v>0.61461794019933547</v>
      </c>
      <c r="P24" s="72">
        <v>940</v>
      </c>
      <c r="Q24" s="125">
        <f t="shared" si="5"/>
        <v>7.8073089700996672</v>
      </c>
      <c r="R24" s="72">
        <v>5842</v>
      </c>
      <c r="S24" s="125">
        <f t="shared" si="6"/>
        <v>48.521594684385384</v>
      </c>
      <c r="T24" s="72">
        <v>12</v>
      </c>
      <c r="U24" s="125">
        <f t="shared" si="7"/>
        <v>9.9667774086378724E-2</v>
      </c>
      <c r="V24" s="72">
        <v>12040</v>
      </c>
      <c r="W24" s="125">
        <f t="shared" si="8"/>
        <v>100</v>
      </c>
      <c r="Y24" s="192">
        <f t="shared" si="9"/>
        <v>1.5961818904944982</v>
      </c>
    </row>
    <row r="25" spans="2:25">
      <c r="B25" s="111" t="s">
        <v>103</v>
      </c>
      <c r="D25" s="75">
        <v>33568</v>
      </c>
      <c r="F25" s="72">
        <v>390</v>
      </c>
      <c r="G25" s="125">
        <f t="shared" si="0"/>
        <v>0.82393205729496766</v>
      </c>
      <c r="H25" s="72">
        <v>14384</v>
      </c>
      <c r="I25" s="125">
        <f t="shared" si="1"/>
        <v>30.388304390079014</v>
      </c>
      <c r="J25" s="72">
        <v>3636</v>
      </c>
      <c r="K25" s="125">
        <f t="shared" si="2"/>
        <v>7.6815819495500062</v>
      </c>
      <c r="L25" s="72">
        <v>2611</v>
      </c>
      <c r="M25" s="125">
        <f t="shared" si="3"/>
        <v>5.5161194912747709</v>
      </c>
      <c r="N25" s="72">
        <v>2487</v>
      </c>
      <c r="O25" s="125">
        <f t="shared" si="4"/>
        <v>5.2541513499809867</v>
      </c>
      <c r="P25" s="72">
        <v>39</v>
      </c>
      <c r="Q25" s="125">
        <f t="shared" si="5"/>
        <v>8.2393205729496766E-2</v>
      </c>
      <c r="R25" s="72">
        <v>20871</v>
      </c>
      <c r="S25" s="125">
        <f t="shared" si="6"/>
        <v>44.093040943085313</v>
      </c>
      <c r="T25" s="72">
        <v>2916</v>
      </c>
      <c r="U25" s="125">
        <f t="shared" si="7"/>
        <v>6.1604766130054509</v>
      </c>
      <c r="V25" s="72">
        <v>47334</v>
      </c>
      <c r="W25" s="125">
        <f t="shared" si="8"/>
        <v>100</v>
      </c>
      <c r="Y25" s="192">
        <f t="shared" si="9"/>
        <v>1.4100929456625357</v>
      </c>
    </row>
    <row r="26" spans="2:25">
      <c r="B26" s="111" t="s">
        <v>104</v>
      </c>
      <c r="D26" s="75">
        <v>3388</v>
      </c>
      <c r="F26" s="72">
        <v>314</v>
      </c>
      <c r="G26" s="125">
        <f t="shared" si="0"/>
        <v>6.2913243838910029</v>
      </c>
      <c r="H26" s="72">
        <v>2512</v>
      </c>
      <c r="I26" s="125">
        <f t="shared" si="1"/>
        <v>50.330595071128023</v>
      </c>
      <c r="J26" s="72">
        <v>1698</v>
      </c>
      <c r="K26" s="125">
        <f t="shared" si="2"/>
        <v>34.02123822881186</v>
      </c>
      <c r="L26" s="72">
        <v>311</v>
      </c>
      <c r="M26" s="125">
        <f t="shared" si="3"/>
        <v>6.2312161891404534</v>
      </c>
      <c r="N26" s="72">
        <v>113</v>
      </c>
      <c r="O26" s="125">
        <f t="shared" si="4"/>
        <v>2.2640753356040872</v>
      </c>
      <c r="P26" s="72">
        <v>34</v>
      </c>
      <c r="Q26" s="125">
        <f t="shared" si="5"/>
        <v>0.68122620717291127</v>
      </c>
      <c r="R26" s="72">
        <v>9</v>
      </c>
      <c r="S26" s="125">
        <f t="shared" si="6"/>
        <v>0.18032458425165299</v>
      </c>
      <c r="T26" s="72">
        <v>0</v>
      </c>
      <c r="U26" s="125">
        <f t="shared" si="7"/>
        <v>0</v>
      </c>
      <c r="V26" s="72">
        <v>4991</v>
      </c>
      <c r="W26" s="125">
        <f t="shared" si="8"/>
        <v>100</v>
      </c>
      <c r="Y26" s="192">
        <f t="shared" si="9"/>
        <v>1.4731404958677685</v>
      </c>
    </row>
    <row r="27" spans="2:25">
      <c r="B27" s="111" t="s">
        <v>105</v>
      </c>
      <c r="D27" s="75">
        <v>660</v>
      </c>
      <c r="F27" s="72">
        <v>1</v>
      </c>
      <c r="G27" s="125">
        <f t="shared" si="0"/>
        <v>0.14104372355430184</v>
      </c>
      <c r="H27" s="72">
        <v>78</v>
      </c>
      <c r="I27" s="125">
        <f t="shared" si="1"/>
        <v>11.001410437235542</v>
      </c>
      <c r="J27" s="72">
        <v>282</v>
      </c>
      <c r="K27" s="125">
        <f t="shared" si="2"/>
        <v>39.774330042313117</v>
      </c>
      <c r="L27" s="72">
        <v>16</v>
      </c>
      <c r="M27" s="125">
        <f t="shared" si="3"/>
        <v>2.2566995768688294</v>
      </c>
      <c r="N27" s="72">
        <v>0</v>
      </c>
      <c r="O27" s="125">
        <f t="shared" si="4"/>
        <v>0</v>
      </c>
      <c r="P27" s="72">
        <v>0</v>
      </c>
      <c r="Q27" s="125">
        <f t="shared" si="5"/>
        <v>0</v>
      </c>
      <c r="R27" s="72">
        <v>332</v>
      </c>
      <c r="S27" s="125">
        <f t="shared" si="6"/>
        <v>46.826516220028211</v>
      </c>
      <c r="T27" s="72">
        <v>0</v>
      </c>
      <c r="U27" s="125">
        <f t="shared" si="7"/>
        <v>0</v>
      </c>
      <c r="V27" s="72">
        <v>709</v>
      </c>
      <c r="W27" s="125">
        <f t="shared" si="8"/>
        <v>100</v>
      </c>
      <c r="Y27" s="192">
        <f t="shared" si="9"/>
        <v>1.0742424242424242</v>
      </c>
    </row>
    <row r="28" spans="2:25">
      <c r="B28" s="115" t="s">
        <v>106</v>
      </c>
      <c r="D28" s="90">
        <v>593</v>
      </c>
      <c r="F28" s="87">
        <v>279</v>
      </c>
      <c r="G28" s="126">
        <f t="shared" si="0"/>
        <v>28.296146044624749</v>
      </c>
      <c r="H28" s="87">
        <v>241</v>
      </c>
      <c r="I28" s="126">
        <f t="shared" si="1"/>
        <v>24.442190669371197</v>
      </c>
      <c r="J28" s="87">
        <v>225</v>
      </c>
      <c r="K28" s="126">
        <f t="shared" si="2"/>
        <v>22.819472616632861</v>
      </c>
      <c r="L28" s="87">
        <v>9</v>
      </c>
      <c r="M28" s="126">
        <f t="shared" si="3"/>
        <v>0.91277890466531442</v>
      </c>
      <c r="N28" s="87">
        <v>0</v>
      </c>
      <c r="O28" s="126">
        <f t="shared" si="4"/>
        <v>0</v>
      </c>
      <c r="P28" s="87">
        <v>1</v>
      </c>
      <c r="Q28" s="126">
        <f t="shared" si="5"/>
        <v>0.10141987829614604</v>
      </c>
      <c r="R28" s="87">
        <v>231</v>
      </c>
      <c r="S28" s="126">
        <f t="shared" si="6"/>
        <v>23.427991886409735</v>
      </c>
      <c r="T28" s="87">
        <v>0</v>
      </c>
      <c r="U28" s="126">
        <f t="shared" si="7"/>
        <v>0</v>
      </c>
      <c r="V28" s="87">
        <v>986</v>
      </c>
      <c r="W28" s="126">
        <f t="shared" si="8"/>
        <v>100</v>
      </c>
      <c r="Y28" s="193">
        <f t="shared" si="9"/>
        <v>1.6627318718381112</v>
      </c>
    </row>
    <row r="29" spans="2:25" ht="8" customHeight="1"/>
    <row r="30" spans="2:25">
      <c r="B30" s="119" t="s">
        <v>49</v>
      </c>
      <c r="D30" s="63">
        <v>634399</v>
      </c>
      <c r="F30" s="60">
        <v>27572</v>
      </c>
      <c r="G30" s="137">
        <f>IFERROR(F30/V30*100,"-")</f>
        <v>3.0489072500563958</v>
      </c>
      <c r="H30" s="60">
        <v>285328</v>
      </c>
      <c r="I30" s="137">
        <f>IFERROR(H30/V30*100,"-")</f>
        <v>31.55152356898634</v>
      </c>
      <c r="J30" s="60">
        <v>166822</v>
      </c>
      <c r="K30" s="137">
        <f>IFERROR(J30/V30*100,"-")</f>
        <v>18.447149472976498</v>
      </c>
      <c r="L30" s="60">
        <v>26270</v>
      </c>
      <c r="M30" s="137">
        <f>IFERROR(L30/V30*100,"-")</f>
        <v>2.9049323030241374</v>
      </c>
      <c r="N30" s="60">
        <v>10467</v>
      </c>
      <c r="O30" s="137">
        <f>IFERROR(N30/V30*100,"-")</f>
        <v>1.1574391479160124</v>
      </c>
      <c r="P30" s="60">
        <v>57056</v>
      </c>
      <c r="Q30" s="137">
        <f>IFERROR(P30/V30*100,"-")</f>
        <v>6.3092431473675363</v>
      </c>
      <c r="R30" s="60">
        <v>326079</v>
      </c>
      <c r="S30" s="137">
        <f>IFERROR(R30/V30*100,"-")</f>
        <v>36.057762483357735</v>
      </c>
      <c r="T30" s="60">
        <v>4730</v>
      </c>
      <c r="U30" s="137">
        <f>IFERROR(T30/V30*100,"-")</f>
        <v>0.52304262631534715</v>
      </c>
      <c r="V30" s="60">
        <v>904324</v>
      </c>
      <c r="W30" s="137">
        <f>IFERROR(V30/V30*100,"-")</f>
        <v>100</v>
      </c>
      <c r="Y30" s="106">
        <f>IFERROR(V30/D30,"-")</f>
        <v>1.4254814399139975</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397</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393</v>
      </c>
      <c r="F6" s="268" t="s">
        <v>394</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395</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146910</v>
      </c>
      <c r="F10" s="95">
        <v>12</v>
      </c>
      <c r="G10" s="124">
        <f t="shared" ref="G10:G28" si="0">IFERROR(F10/V10*100,"-")</f>
        <v>5.3466405275351984E-3</v>
      </c>
      <c r="H10" s="95">
        <v>76756</v>
      </c>
      <c r="I10" s="124">
        <f t="shared" ref="I10:I28" si="1">IFERROR(H10/V10*100,"-")</f>
        <v>34.19889502762431</v>
      </c>
      <c r="J10" s="95">
        <v>82086</v>
      </c>
      <c r="K10" s="124">
        <f t="shared" ref="K10:K28" si="2">IFERROR(J10/V10*100,"-")</f>
        <v>36.573694528604527</v>
      </c>
      <c r="L10" s="95">
        <v>7865</v>
      </c>
      <c r="M10" s="124">
        <f t="shared" ref="M10:M28" si="3">IFERROR(L10/V10*100,"-")</f>
        <v>3.5042773124220279</v>
      </c>
      <c r="N10" s="95">
        <v>14063</v>
      </c>
      <c r="O10" s="124">
        <f t="shared" ref="O10:O28" si="4">IFERROR(N10/V10*100,"-")</f>
        <v>6.2658171448939575</v>
      </c>
      <c r="P10" s="95">
        <v>1578</v>
      </c>
      <c r="Q10" s="124">
        <f t="shared" ref="Q10:Q28" si="5">IFERROR(P10/V10*100,"-")</f>
        <v>0.70308322937087864</v>
      </c>
      <c r="R10" s="95">
        <v>42077</v>
      </c>
      <c r="S10" s="124">
        <f t="shared" ref="S10:S28" si="6">IFERROR(R10/V10*100,"-")</f>
        <v>18.747549456424881</v>
      </c>
      <c r="T10" s="95">
        <v>3</v>
      </c>
      <c r="U10" s="124">
        <f t="shared" ref="U10:U28" si="7">IFERROR(T10/V10*100,"-")</f>
        <v>1.3366601318837996E-3</v>
      </c>
      <c r="V10" s="95">
        <v>224440</v>
      </c>
      <c r="W10" s="124">
        <f t="shared" ref="W10:W28" si="8">IFERROR(V10/V10*100,"-")</f>
        <v>100</v>
      </c>
      <c r="Y10" s="191">
        <f t="shared" ref="Y10:Y28" si="9">IFERROR(V10/D10,"-")</f>
        <v>1.5277380709277788</v>
      </c>
    </row>
    <row r="11" spans="1:25">
      <c r="B11" s="111" t="s">
        <v>89</v>
      </c>
      <c r="D11" s="75">
        <v>18178</v>
      </c>
      <c r="F11" s="72">
        <v>1443</v>
      </c>
      <c r="G11" s="125">
        <f t="shared" si="0"/>
        <v>6.1294707331577598</v>
      </c>
      <c r="H11" s="72">
        <v>3989</v>
      </c>
      <c r="I11" s="125">
        <f t="shared" si="1"/>
        <v>16.944184861099313</v>
      </c>
      <c r="J11" s="72">
        <v>1810</v>
      </c>
      <c r="K11" s="125">
        <f t="shared" si="2"/>
        <v>7.6883867131084873</v>
      </c>
      <c r="L11" s="72">
        <v>646</v>
      </c>
      <c r="M11" s="125">
        <f t="shared" si="3"/>
        <v>2.7440319429105431</v>
      </c>
      <c r="N11" s="72">
        <v>1023</v>
      </c>
      <c r="O11" s="125">
        <f t="shared" si="4"/>
        <v>4.3454251975193277</v>
      </c>
      <c r="P11" s="72">
        <v>4223</v>
      </c>
      <c r="Q11" s="125">
        <f t="shared" si="5"/>
        <v>17.93815308809787</v>
      </c>
      <c r="R11" s="72">
        <v>10408</v>
      </c>
      <c r="S11" s="125">
        <f t="shared" si="6"/>
        <v>44.210347464106704</v>
      </c>
      <c r="T11" s="72">
        <v>0</v>
      </c>
      <c r="U11" s="125">
        <f t="shared" si="7"/>
        <v>0</v>
      </c>
      <c r="V11" s="72">
        <v>23542</v>
      </c>
      <c r="W11" s="125">
        <f t="shared" si="8"/>
        <v>100</v>
      </c>
      <c r="Y11" s="192">
        <f t="shared" si="9"/>
        <v>1.2950819672131149</v>
      </c>
    </row>
    <row r="12" spans="1:25">
      <c r="B12" s="111" t="s">
        <v>90</v>
      </c>
      <c r="D12" s="75">
        <v>11524</v>
      </c>
      <c r="F12" s="72">
        <v>1992</v>
      </c>
      <c r="G12" s="125">
        <f t="shared" si="0"/>
        <v>12.144119978052794</v>
      </c>
      <c r="H12" s="72">
        <v>3023</v>
      </c>
      <c r="I12" s="125">
        <f t="shared" si="1"/>
        <v>18.429555569103211</v>
      </c>
      <c r="J12" s="72">
        <v>2060</v>
      </c>
      <c r="K12" s="125">
        <f t="shared" si="2"/>
        <v>12.558678290556605</v>
      </c>
      <c r="L12" s="72">
        <v>836</v>
      </c>
      <c r="M12" s="125">
        <f t="shared" si="3"/>
        <v>5.0966286654880202</v>
      </c>
      <c r="N12" s="72">
        <v>1571</v>
      </c>
      <c r="O12" s="125">
        <f t="shared" si="4"/>
        <v>9.5775163079924415</v>
      </c>
      <c r="P12" s="72">
        <v>2001</v>
      </c>
      <c r="Q12" s="125">
        <f t="shared" si="5"/>
        <v>12.198987990001829</v>
      </c>
      <c r="R12" s="72">
        <v>4912</v>
      </c>
      <c r="S12" s="125">
        <f t="shared" si="6"/>
        <v>29.945741632628177</v>
      </c>
      <c r="T12" s="72">
        <v>8</v>
      </c>
      <c r="U12" s="125">
        <f t="shared" si="7"/>
        <v>4.8771566176918857E-2</v>
      </c>
      <c r="V12" s="72">
        <v>16403</v>
      </c>
      <c r="W12" s="125">
        <f t="shared" si="8"/>
        <v>100</v>
      </c>
      <c r="Y12" s="192">
        <f t="shared" si="9"/>
        <v>1.4233772995487677</v>
      </c>
    </row>
    <row r="13" spans="1:25">
      <c r="B13" s="111" t="s">
        <v>91</v>
      </c>
      <c r="D13" s="75">
        <v>11326</v>
      </c>
      <c r="F13" s="72">
        <v>979</v>
      </c>
      <c r="G13" s="125">
        <f t="shared" si="0"/>
        <v>5.0809632551380526</v>
      </c>
      <c r="H13" s="72">
        <v>6240</v>
      </c>
      <c r="I13" s="125">
        <f t="shared" si="1"/>
        <v>32.385302055221096</v>
      </c>
      <c r="J13" s="72">
        <v>929</v>
      </c>
      <c r="K13" s="125">
        <f t="shared" si="2"/>
        <v>4.8214656425160891</v>
      </c>
      <c r="L13" s="72">
        <v>998</v>
      </c>
      <c r="M13" s="125">
        <f t="shared" si="3"/>
        <v>5.1795723479343989</v>
      </c>
      <c r="N13" s="72">
        <v>859</v>
      </c>
      <c r="O13" s="125">
        <f t="shared" si="4"/>
        <v>4.4581689848453392</v>
      </c>
      <c r="P13" s="72">
        <v>361</v>
      </c>
      <c r="Q13" s="125">
        <f t="shared" si="5"/>
        <v>1.8735727631305794</v>
      </c>
      <c r="R13" s="72">
        <v>8902</v>
      </c>
      <c r="S13" s="125">
        <f t="shared" si="6"/>
        <v>46.200954951214449</v>
      </c>
      <c r="T13" s="72">
        <v>0</v>
      </c>
      <c r="U13" s="125">
        <f t="shared" si="7"/>
        <v>0</v>
      </c>
      <c r="V13" s="72">
        <v>19268</v>
      </c>
      <c r="W13" s="125">
        <f t="shared" si="8"/>
        <v>100</v>
      </c>
      <c r="Y13" s="192">
        <f t="shared" si="9"/>
        <v>1.7012184354582376</v>
      </c>
    </row>
    <row r="14" spans="1:25">
      <c r="B14" s="111" t="s">
        <v>92</v>
      </c>
      <c r="D14" s="75">
        <v>23717</v>
      </c>
      <c r="F14" s="72">
        <v>726</v>
      </c>
      <c r="G14" s="125">
        <f t="shared" si="0"/>
        <v>2.4908223830925995</v>
      </c>
      <c r="H14" s="72">
        <v>5745</v>
      </c>
      <c r="I14" s="125">
        <f t="shared" si="1"/>
        <v>19.710433320753424</v>
      </c>
      <c r="J14" s="72">
        <v>406</v>
      </c>
      <c r="K14" s="125">
        <f t="shared" si="2"/>
        <v>1.3929392390297457</v>
      </c>
      <c r="L14" s="72">
        <v>1975</v>
      </c>
      <c r="M14" s="125">
        <f t="shared" si="3"/>
        <v>6.7759975297629254</v>
      </c>
      <c r="N14" s="72">
        <v>2054</v>
      </c>
      <c r="O14" s="125">
        <f t="shared" si="4"/>
        <v>7.0470374309534431</v>
      </c>
      <c r="P14" s="72">
        <v>5208</v>
      </c>
      <c r="Q14" s="125">
        <f t="shared" si="5"/>
        <v>17.868048169622945</v>
      </c>
      <c r="R14" s="72">
        <v>12863</v>
      </c>
      <c r="S14" s="125">
        <f t="shared" si="6"/>
        <v>44.131471506501526</v>
      </c>
      <c r="T14" s="72">
        <v>170</v>
      </c>
      <c r="U14" s="125">
        <f t="shared" si="7"/>
        <v>0.58325042028339102</v>
      </c>
      <c r="V14" s="72">
        <v>29147</v>
      </c>
      <c r="W14" s="125">
        <f t="shared" si="8"/>
        <v>100</v>
      </c>
      <c r="Y14" s="192">
        <f t="shared" si="9"/>
        <v>1.2289496985284816</v>
      </c>
    </row>
    <row r="15" spans="1:25">
      <c r="B15" s="111" t="s">
        <v>93</v>
      </c>
      <c r="D15" s="75">
        <v>8605</v>
      </c>
      <c r="F15" s="72">
        <v>4238</v>
      </c>
      <c r="G15" s="125">
        <f t="shared" si="0"/>
        <v>29.690346083788704</v>
      </c>
      <c r="H15" s="72">
        <v>1685</v>
      </c>
      <c r="I15" s="125">
        <f t="shared" si="1"/>
        <v>11.804679837466722</v>
      </c>
      <c r="J15" s="72">
        <v>503</v>
      </c>
      <c r="K15" s="125">
        <f t="shared" si="2"/>
        <v>3.5238895894633604</v>
      </c>
      <c r="L15" s="72">
        <v>794</v>
      </c>
      <c r="M15" s="125">
        <f t="shared" si="3"/>
        <v>5.5625613002662178</v>
      </c>
      <c r="N15" s="72">
        <v>3159</v>
      </c>
      <c r="O15" s="125">
        <f t="shared" si="4"/>
        <v>22.131147540983605</v>
      </c>
      <c r="P15" s="72">
        <v>329</v>
      </c>
      <c r="Q15" s="125">
        <f t="shared" si="5"/>
        <v>2.3048900098080427</v>
      </c>
      <c r="R15" s="72">
        <v>3566</v>
      </c>
      <c r="S15" s="125">
        <f t="shared" si="6"/>
        <v>24.982485638223341</v>
      </c>
      <c r="T15" s="72">
        <v>0</v>
      </c>
      <c r="U15" s="125">
        <f t="shared" si="7"/>
        <v>0</v>
      </c>
      <c r="V15" s="72">
        <v>14274</v>
      </c>
      <c r="W15" s="125">
        <f t="shared" si="8"/>
        <v>100</v>
      </c>
      <c r="Y15" s="192">
        <f t="shared" si="9"/>
        <v>1.6588030214991285</v>
      </c>
    </row>
    <row r="16" spans="1:25">
      <c r="B16" s="111" t="s">
        <v>94</v>
      </c>
      <c r="D16" s="75">
        <v>41929</v>
      </c>
      <c r="F16" s="72">
        <v>4738</v>
      </c>
      <c r="G16" s="125">
        <f t="shared" si="0"/>
        <v>7.9538014739209988</v>
      </c>
      <c r="H16" s="72">
        <v>10793</v>
      </c>
      <c r="I16" s="125">
        <f t="shared" si="1"/>
        <v>18.118484446608136</v>
      </c>
      <c r="J16" s="72">
        <v>7099</v>
      </c>
      <c r="K16" s="125">
        <f t="shared" si="2"/>
        <v>11.917272406788767</v>
      </c>
      <c r="L16" s="72">
        <v>2434</v>
      </c>
      <c r="M16" s="125">
        <f t="shared" si="3"/>
        <v>4.0860178952139536</v>
      </c>
      <c r="N16" s="72">
        <v>3498</v>
      </c>
      <c r="O16" s="125">
        <f t="shared" si="4"/>
        <v>5.8721818395474159</v>
      </c>
      <c r="P16" s="72">
        <v>14949</v>
      </c>
      <c r="Q16" s="125">
        <f t="shared" si="5"/>
        <v>25.095267672782821</v>
      </c>
      <c r="R16" s="72">
        <v>15008</v>
      </c>
      <c r="S16" s="125">
        <f t="shared" si="6"/>
        <v>25.194312477966729</v>
      </c>
      <c r="T16" s="72">
        <v>1050</v>
      </c>
      <c r="U16" s="125">
        <f t="shared" si="7"/>
        <v>1.7626617871711798</v>
      </c>
      <c r="V16" s="72">
        <v>59569</v>
      </c>
      <c r="W16" s="125">
        <f t="shared" si="8"/>
        <v>100</v>
      </c>
      <c r="Y16" s="192">
        <f t="shared" si="9"/>
        <v>1.4207112022705048</v>
      </c>
    </row>
    <row r="17" spans="2:25">
      <c r="B17" s="111" t="s">
        <v>95</v>
      </c>
      <c r="D17" s="75">
        <v>26400</v>
      </c>
      <c r="F17" s="72">
        <v>5122</v>
      </c>
      <c r="G17" s="125">
        <f t="shared" si="0"/>
        <v>12.882941797877157</v>
      </c>
      <c r="H17" s="72">
        <v>10679</v>
      </c>
      <c r="I17" s="125">
        <f t="shared" si="1"/>
        <v>26.860003018260475</v>
      </c>
      <c r="J17" s="72">
        <v>4465</v>
      </c>
      <c r="K17" s="125">
        <f t="shared" si="2"/>
        <v>11.230444187333367</v>
      </c>
      <c r="L17" s="72">
        <v>1653</v>
      </c>
      <c r="M17" s="125">
        <f t="shared" si="3"/>
        <v>4.1576538055234167</v>
      </c>
      <c r="N17" s="72">
        <v>3465</v>
      </c>
      <c r="O17" s="125">
        <f t="shared" si="4"/>
        <v>8.7152271241008101</v>
      </c>
      <c r="P17" s="72">
        <v>4606</v>
      </c>
      <c r="Q17" s="125">
        <f t="shared" si="5"/>
        <v>11.585089793249157</v>
      </c>
      <c r="R17" s="72">
        <v>9763</v>
      </c>
      <c r="S17" s="125">
        <f t="shared" si="6"/>
        <v>24.556064188339455</v>
      </c>
      <c r="T17" s="72">
        <v>5</v>
      </c>
      <c r="U17" s="125">
        <f t="shared" si="7"/>
        <v>1.2576085316162784E-2</v>
      </c>
      <c r="V17" s="72">
        <v>39758</v>
      </c>
      <c r="W17" s="125">
        <f t="shared" si="8"/>
        <v>100</v>
      </c>
      <c r="Y17" s="192">
        <f t="shared" si="9"/>
        <v>1.5059848484848486</v>
      </c>
    </row>
    <row r="18" spans="2:25">
      <c r="B18" s="111" t="s">
        <v>96</v>
      </c>
      <c r="D18" s="75">
        <v>100795</v>
      </c>
      <c r="F18" s="72">
        <v>3</v>
      </c>
      <c r="G18" s="125">
        <f t="shared" si="0"/>
        <v>2.3516316404198446E-3</v>
      </c>
      <c r="H18" s="72">
        <v>15112</v>
      </c>
      <c r="I18" s="125">
        <f t="shared" si="1"/>
        <v>11.84595245000823</v>
      </c>
      <c r="J18" s="72">
        <v>13672</v>
      </c>
      <c r="K18" s="125">
        <f t="shared" si="2"/>
        <v>10.717169262606706</v>
      </c>
      <c r="L18" s="72">
        <v>7778</v>
      </c>
      <c r="M18" s="125">
        <f t="shared" si="3"/>
        <v>6.0969969663951833</v>
      </c>
      <c r="N18" s="72">
        <v>21064</v>
      </c>
      <c r="O18" s="125">
        <f t="shared" si="4"/>
        <v>16.511589624601203</v>
      </c>
      <c r="P18" s="72">
        <v>12531</v>
      </c>
      <c r="Q18" s="125">
        <f t="shared" si="5"/>
        <v>9.8227653620336906</v>
      </c>
      <c r="R18" s="72">
        <v>57394</v>
      </c>
      <c r="S18" s="125">
        <f t="shared" si="6"/>
        <v>44.989848790085524</v>
      </c>
      <c r="T18" s="72">
        <v>17</v>
      </c>
      <c r="U18" s="125">
        <f t="shared" si="7"/>
        <v>1.3325912629045788E-2</v>
      </c>
      <c r="V18" s="72">
        <v>127571</v>
      </c>
      <c r="W18" s="125">
        <f t="shared" si="8"/>
        <v>100</v>
      </c>
      <c r="Y18" s="192">
        <f t="shared" si="9"/>
        <v>1.26564809762389</v>
      </c>
    </row>
    <row r="19" spans="2:25">
      <c r="B19" s="111" t="s">
        <v>97</v>
      </c>
      <c r="D19" s="75">
        <v>69673</v>
      </c>
      <c r="F19" s="72">
        <v>404</v>
      </c>
      <c r="G19" s="125">
        <f t="shared" si="0"/>
        <v>0.38592703686367413</v>
      </c>
      <c r="H19" s="72">
        <v>30814</v>
      </c>
      <c r="I19" s="125">
        <f t="shared" si="1"/>
        <v>29.435533945339742</v>
      </c>
      <c r="J19" s="72">
        <v>2597</v>
      </c>
      <c r="K19" s="125">
        <f t="shared" si="2"/>
        <v>2.4808230562746578</v>
      </c>
      <c r="L19" s="72">
        <v>4500</v>
      </c>
      <c r="M19" s="125">
        <f t="shared" si="3"/>
        <v>4.2986922422934004</v>
      </c>
      <c r="N19" s="72">
        <v>6199</v>
      </c>
      <c r="O19" s="125">
        <f t="shared" si="4"/>
        <v>5.9216873799948413</v>
      </c>
      <c r="P19" s="72">
        <v>10289</v>
      </c>
      <c r="Q19" s="125">
        <f t="shared" si="5"/>
        <v>9.828720995768176</v>
      </c>
      <c r="R19" s="72">
        <v>49326</v>
      </c>
      <c r="S19" s="125">
        <f t="shared" si="6"/>
        <v>47.119398565192057</v>
      </c>
      <c r="T19" s="72">
        <v>554</v>
      </c>
      <c r="U19" s="125">
        <f t="shared" si="7"/>
        <v>0.52921677827345415</v>
      </c>
      <c r="V19" s="72">
        <v>104683</v>
      </c>
      <c r="W19" s="125">
        <f t="shared" si="8"/>
        <v>100</v>
      </c>
      <c r="Y19" s="192">
        <f t="shared" si="9"/>
        <v>1.5024902042398061</v>
      </c>
    </row>
    <row r="20" spans="2:25">
      <c r="B20" s="111" t="s">
        <v>98</v>
      </c>
      <c r="D20" s="75">
        <v>12634</v>
      </c>
      <c r="F20" s="72">
        <v>484</v>
      </c>
      <c r="G20" s="125">
        <f t="shared" si="0"/>
        <v>3.1771038466587895</v>
      </c>
      <c r="H20" s="72">
        <v>2215</v>
      </c>
      <c r="I20" s="125">
        <f t="shared" si="1"/>
        <v>14.539845083366155</v>
      </c>
      <c r="J20" s="72">
        <v>298</v>
      </c>
      <c r="K20" s="125">
        <f t="shared" si="2"/>
        <v>1.9561507155047917</v>
      </c>
      <c r="L20" s="72">
        <v>974</v>
      </c>
      <c r="M20" s="125">
        <f t="shared" si="3"/>
        <v>6.3935932781935145</v>
      </c>
      <c r="N20" s="72">
        <v>1759</v>
      </c>
      <c r="O20" s="125">
        <f t="shared" si="4"/>
        <v>11.546540632795063</v>
      </c>
      <c r="P20" s="72">
        <v>6646</v>
      </c>
      <c r="Q20" s="125">
        <f t="shared" si="5"/>
        <v>43.626099514244451</v>
      </c>
      <c r="R20" s="72">
        <v>2858</v>
      </c>
      <c r="S20" s="125">
        <f t="shared" si="6"/>
        <v>18.760666929237232</v>
      </c>
      <c r="T20" s="72">
        <v>0</v>
      </c>
      <c r="U20" s="125">
        <f t="shared" si="7"/>
        <v>0</v>
      </c>
      <c r="V20" s="72">
        <v>15234</v>
      </c>
      <c r="W20" s="125">
        <f t="shared" si="8"/>
        <v>100</v>
      </c>
      <c r="Y20" s="192">
        <f t="shared" si="9"/>
        <v>1.2057938895045117</v>
      </c>
    </row>
    <row r="21" spans="2:25">
      <c r="B21" s="111" t="s">
        <v>99</v>
      </c>
      <c r="D21" s="75">
        <v>32826</v>
      </c>
      <c r="F21" s="72">
        <v>1995</v>
      </c>
      <c r="G21" s="125">
        <f t="shared" si="0"/>
        <v>5.1207679868579792</v>
      </c>
      <c r="H21" s="72">
        <v>4556</v>
      </c>
      <c r="I21" s="125">
        <f t="shared" si="1"/>
        <v>11.694345337405991</v>
      </c>
      <c r="J21" s="72">
        <v>6211</v>
      </c>
      <c r="K21" s="125">
        <f t="shared" si="2"/>
        <v>15.942400985651584</v>
      </c>
      <c r="L21" s="72">
        <v>2715</v>
      </c>
      <c r="M21" s="125">
        <f t="shared" si="3"/>
        <v>6.9688647039195057</v>
      </c>
      <c r="N21" s="72">
        <v>2566</v>
      </c>
      <c r="O21" s="125">
        <f t="shared" si="4"/>
        <v>6.5864113555276065</v>
      </c>
      <c r="P21" s="72">
        <v>6922</v>
      </c>
      <c r="Q21" s="125">
        <f t="shared" si="5"/>
        <v>17.767396493749839</v>
      </c>
      <c r="R21" s="72">
        <v>13938</v>
      </c>
      <c r="S21" s="125">
        <f t="shared" si="6"/>
        <v>35.776072281116043</v>
      </c>
      <c r="T21" s="72">
        <v>56</v>
      </c>
      <c r="U21" s="125">
        <f t="shared" si="7"/>
        <v>0.14374085577145204</v>
      </c>
      <c r="V21" s="72">
        <v>38959</v>
      </c>
      <c r="W21" s="125">
        <f t="shared" si="8"/>
        <v>100</v>
      </c>
      <c r="Y21" s="192">
        <f t="shared" si="9"/>
        <v>1.1868336075062451</v>
      </c>
    </row>
    <row r="22" spans="2:25">
      <c r="B22" s="111" t="s">
        <v>100</v>
      </c>
      <c r="D22" s="75">
        <v>86272</v>
      </c>
      <c r="F22" s="72">
        <v>3071</v>
      </c>
      <c r="G22" s="125">
        <f t="shared" si="0"/>
        <v>2.4118243004452959</v>
      </c>
      <c r="H22" s="72">
        <v>42564</v>
      </c>
      <c r="I22" s="125">
        <f t="shared" si="1"/>
        <v>33.427837682889475</v>
      </c>
      <c r="J22" s="72">
        <v>26924</v>
      </c>
      <c r="K22" s="125">
        <f t="shared" si="2"/>
        <v>21.144890089608971</v>
      </c>
      <c r="L22" s="72">
        <v>8309</v>
      </c>
      <c r="M22" s="125">
        <f t="shared" si="3"/>
        <v>6.5255122476066312</v>
      </c>
      <c r="N22" s="72">
        <v>7906</v>
      </c>
      <c r="O22" s="125">
        <f t="shared" si="4"/>
        <v>6.2090143013091863</v>
      </c>
      <c r="P22" s="72">
        <v>12109</v>
      </c>
      <c r="Q22" s="125">
        <f t="shared" si="5"/>
        <v>9.5098601283269595</v>
      </c>
      <c r="R22" s="72">
        <v>26425</v>
      </c>
      <c r="S22" s="125">
        <f t="shared" si="6"/>
        <v>20.752998091588065</v>
      </c>
      <c r="T22" s="72">
        <v>23</v>
      </c>
      <c r="U22" s="125">
        <f t="shared" si="7"/>
        <v>1.8063158225412507E-2</v>
      </c>
      <c r="V22" s="72">
        <v>127331</v>
      </c>
      <c r="W22" s="125">
        <f t="shared" si="8"/>
        <v>100</v>
      </c>
      <c r="Y22" s="192">
        <f t="shared" si="9"/>
        <v>1.4759249814540059</v>
      </c>
    </row>
    <row r="23" spans="2:25">
      <c r="B23" s="111" t="s">
        <v>101</v>
      </c>
      <c r="D23" s="75">
        <v>19086</v>
      </c>
      <c r="F23" s="72">
        <v>1576</v>
      </c>
      <c r="G23" s="125">
        <f t="shared" si="0"/>
        <v>6.3821171134688592</v>
      </c>
      <c r="H23" s="72">
        <v>5486</v>
      </c>
      <c r="I23" s="125">
        <f t="shared" si="1"/>
        <v>22.215922896250103</v>
      </c>
      <c r="J23" s="72">
        <v>1151</v>
      </c>
      <c r="K23" s="125">
        <f t="shared" si="2"/>
        <v>4.6610512675143756</v>
      </c>
      <c r="L23" s="72">
        <v>2010</v>
      </c>
      <c r="M23" s="125">
        <f t="shared" si="3"/>
        <v>8.1396290596906127</v>
      </c>
      <c r="N23" s="72">
        <v>2547</v>
      </c>
      <c r="O23" s="125">
        <f t="shared" si="4"/>
        <v>10.314246375637806</v>
      </c>
      <c r="P23" s="72">
        <v>434</v>
      </c>
      <c r="Q23" s="125">
        <f t="shared" si="5"/>
        <v>1.7575119462217543</v>
      </c>
      <c r="R23" s="72">
        <v>11489</v>
      </c>
      <c r="S23" s="125">
        <f t="shared" si="6"/>
        <v>46.525471774520128</v>
      </c>
      <c r="T23" s="72">
        <v>1</v>
      </c>
      <c r="U23" s="125">
        <f t="shared" si="7"/>
        <v>4.0495666963634895E-3</v>
      </c>
      <c r="V23" s="72">
        <v>24694</v>
      </c>
      <c r="W23" s="125">
        <f t="shared" si="8"/>
        <v>100</v>
      </c>
      <c r="Y23" s="192">
        <f t="shared" si="9"/>
        <v>1.2938279367075343</v>
      </c>
    </row>
    <row r="24" spans="2:25">
      <c r="B24" s="111" t="s">
        <v>102</v>
      </c>
      <c r="D24" s="75">
        <v>6478</v>
      </c>
      <c r="F24" s="72">
        <v>708</v>
      </c>
      <c r="G24" s="125">
        <f t="shared" si="0"/>
        <v>8.087731322823851</v>
      </c>
      <c r="H24" s="72">
        <v>1215</v>
      </c>
      <c r="I24" s="125">
        <f t="shared" si="1"/>
        <v>13.879369431117203</v>
      </c>
      <c r="J24" s="72">
        <v>330</v>
      </c>
      <c r="K24" s="125">
        <f t="shared" si="2"/>
        <v>3.7697052775873887</v>
      </c>
      <c r="L24" s="72">
        <v>371</v>
      </c>
      <c r="M24" s="125">
        <f t="shared" si="3"/>
        <v>4.238062599954306</v>
      </c>
      <c r="N24" s="72">
        <v>1684</v>
      </c>
      <c r="O24" s="125">
        <f t="shared" si="4"/>
        <v>19.236920265021702</v>
      </c>
      <c r="P24" s="72">
        <v>1382</v>
      </c>
      <c r="Q24" s="125">
        <f t="shared" si="5"/>
        <v>15.787068768562943</v>
      </c>
      <c r="R24" s="72">
        <v>3049</v>
      </c>
      <c r="S24" s="125">
        <f t="shared" si="6"/>
        <v>34.829792095042265</v>
      </c>
      <c r="T24" s="72">
        <v>15</v>
      </c>
      <c r="U24" s="125">
        <f t="shared" si="7"/>
        <v>0.17135023989033585</v>
      </c>
      <c r="V24" s="72">
        <v>8754</v>
      </c>
      <c r="W24" s="125">
        <f t="shared" si="8"/>
        <v>100</v>
      </c>
      <c r="Y24" s="192">
        <f t="shared" si="9"/>
        <v>1.3513430071009571</v>
      </c>
    </row>
    <row r="25" spans="2:25">
      <c r="B25" s="111" t="s">
        <v>103</v>
      </c>
      <c r="D25" s="75">
        <v>24417</v>
      </c>
      <c r="F25" s="72">
        <v>488</v>
      </c>
      <c r="G25" s="125">
        <f t="shared" si="0"/>
        <v>1.3339164662147387</v>
      </c>
      <c r="H25" s="72">
        <v>9358</v>
      </c>
      <c r="I25" s="125">
        <f t="shared" si="1"/>
        <v>25.579488300896568</v>
      </c>
      <c r="J25" s="72">
        <v>2208</v>
      </c>
      <c r="K25" s="125">
        <f t="shared" si="2"/>
        <v>6.0354253225453753</v>
      </c>
      <c r="L25" s="72">
        <v>3309</v>
      </c>
      <c r="M25" s="125">
        <f t="shared" si="3"/>
        <v>9.0449376776732997</v>
      </c>
      <c r="N25" s="72">
        <v>5193</v>
      </c>
      <c r="O25" s="125">
        <f t="shared" si="4"/>
        <v>14.194729936584299</v>
      </c>
      <c r="P25" s="72">
        <v>685</v>
      </c>
      <c r="Q25" s="125">
        <f t="shared" si="5"/>
        <v>1.8724032363874918</v>
      </c>
      <c r="R25" s="72">
        <v>12514</v>
      </c>
      <c r="S25" s="125">
        <f t="shared" si="6"/>
        <v>34.206210365186969</v>
      </c>
      <c r="T25" s="72">
        <v>2829</v>
      </c>
      <c r="U25" s="125">
        <f t="shared" si="7"/>
        <v>7.7328886945112609</v>
      </c>
      <c r="V25" s="72">
        <v>36584</v>
      </c>
      <c r="W25" s="125">
        <f t="shared" si="8"/>
        <v>100</v>
      </c>
      <c r="Y25" s="192">
        <f t="shared" si="9"/>
        <v>1.4983003645001434</v>
      </c>
    </row>
    <row r="26" spans="2:25">
      <c r="B26" s="111" t="s">
        <v>104</v>
      </c>
      <c r="D26" s="75">
        <v>4271</v>
      </c>
      <c r="F26" s="72">
        <v>502</v>
      </c>
      <c r="G26" s="125">
        <f t="shared" si="0"/>
        <v>7.8732747804265992</v>
      </c>
      <c r="H26" s="72">
        <v>1358</v>
      </c>
      <c r="I26" s="125">
        <f t="shared" si="1"/>
        <v>21.29861982434128</v>
      </c>
      <c r="J26" s="72">
        <v>1281</v>
      </c>
      <c r="K26" s="125">
        <f t="shared" si="2"/>
        <v>20.090966122961103</v>
      </c>
      <c r="L26" s="72">
        <v>571</v>
      </c>
      <c r="M26" s="125">
        <f t="shared" si="3"/>
        <v>8.9554579673776669</v>
      </c>
      <c r="N26" s="72">
        <v>1367</v>
      </c>
      <c r="O26" s="125">
        <f t="shared" si="4"/>
        <v>21.43977415307403</v>
      </c>
      <c r="P26" s="72">
        <v>546</v>
      </c>
      <c r="Q26" s="125">
        <f t="shared" si="5"/>
        <v>8.5633626097866991</v>
      </c>
      <c r="R26" s="72">
        <v>751</v>
      </c>
      <c r="S26" s="125">
        <f t="shared" si="6"/>
        <v>11.778544542032622</v>
      </c>
      <c r="T26" s="72">
        <v>0</v>
      </c>
      <c r="U26" s="125">
        <f t="shared" si="7"/>
        <v>0</v>
      </c>
      <c r="V26" s="72">
        <v>6376</v>
      </c>
      <c r="W26" s="125">
        <f t="shared" si="8"/>
        <v>100</v>
      </c>
      <c r="Y26" s="192">
        <f t="shared" si="9"/>
        <v>1.4928588152657458</v>
      </c>
    </row>
    <row r="27" spans="2:25">
      <c r="B27" s="111" t="s">
        <v>105</v>
      </c>
      <c r="D27" s="75">
        <v>589</v>
      </c>
      <c r="F27" s="72">
        <v>0</v>
      </c>
      <c r="G27" s="125">
        <f t="shared" si="0"/>
        <v>0</v>
      </c>
      <c r="H27" s="72">
        <v>43</v>
      </c>
      <c r="I27" s="125">
        <f t="shared" si="1"/>
        <v>6.9243156199677944</v>
      </c>
      <c r="J27" s="72">
        <v>194</v>
      </c>
      <c r="K27" s="125">
        <f t="shared" si="2"/>
        <v>31.239935587761675</v>
      </c>
      <c r="L27" s="72">
        <v>10</v>
      </c>
      <c r="M27" s="125">
        <f t="shared" si="3"/>
        <v>1.6103059581320449</v>
      </c>
      <c r="N27" s="72">
        <v>47</v>
      </c>
      <c r="O27" s="125">
        <f t="shared" si="4"/>
        <v>7.5684380032206118</v>
      </c>
      <c r="P27" s="72">
        <v>0</v>
      </c>
      <c r="Q27" s="125">
        <f t="shared" si="5"/>
        <v>0</v>
      </c>
      <c r="R27" s="72">
        <v>327</v>
      </c>
      <c r="S27" s="125">
        <f t="shared" si="6"/>
        <v>52.657004830917877</v>
      </c>
      <c r="T27" s="72">
        <v>0</v>
      </c>
      <c r="U27" s="125">
        <f t="shared" si="7"/>
        <v>0</v>
      </c>
      <c r="V27" s="72">
        <v>621</v>
      </c>
      <c r="W27" s="125">
        <f t="shared" si="8"/>
        <v>100</v>
      </c>
      <c r="Y27" s="192">
        <f t="shared" si="9"/>
        <v>1.0543293718166384</v>
      </c>
    </row>
    <row r="28" spans="2:25">
      <c r="B28" s="115" t="s">
        <v>106</v>
      </c>
      <c r="D28" s="90">
        <v>895</v>
      </c>
      <c r="F28" s="87">
        <v>242</v>
      </c>
      <c r="G28" s="126">
        <f t="shared" si="0"/>
        <v>18.847352024922117</v>
      </c>
      <c r="H28" s="87">
        <v>242</v>
      </c>
      <c r="I28" s="126">
        <f t="shared" si="1"/>
        <v>18.847352024922117</v>
      </c>
      <c r="J28" s="87">
        <v>262</v>
      </c>
      <c r="K28" s="126">
        <f t="shared" si="2"/>
        <v>20.404984423676012</v>
      </c>
      <c r="L28" s="87">
        <v>14</v>
      </c>
      <c r="M28" s="126">
        <f t="shared" si="3"/>
        <v>1.0903426791277258</v>
      </c>
      <c r="N28" s="87">
        <v>49</v>
      </c>
      <c r="O28" s="126">
        <f t="shared" si="4"/>
        <v>3.8161993769470404</v>
      </c>
      <c r="P28" s="87">
        <v>4</v>
      </c>
      <c r="Q28" s="126">
        <f t="shared" si="5"/>
        <v>0.3115264797507788</v>
      </c>
      <c r="R28" s="87">
        <v>471</v>
      </c>
      <c r="S28" s="126">
        <f t="shared" si="6"/>
        <v>36.68224299065421</v>
      </c>
      <c r="T28" s="87">
        <v>0</v>
      </c>
      <c r="U28" s="126">
        <f t="shared" si="7"/>
        <v>0</v>
      </c>
      <c r="V28" s="87">
        <v>1284</v>
      </c>
      <c r="W28" s="126">
        <f t="shared" si="8"/>
        <v>100</v>
      </c>
      <c r="Y28" s="193">
        <f t="shared" si="9"/>
        <v>1.4346368715083799</v>
      </c>
    </row>
    <row r="29" spans="2:25" ht="8" customHeight="1"/>
    <row r="30" spans="2:25">
      <c r="B30" s="119" t="s">
        <v>49</v>
      </c>
      <c r="D30" s="63">
        <v>646525</v>
      </c>
      <c r="F30" s="60">
        <v>28723</v>
      </c>
      <c r="G30" s="137">
        <f>IFERROR(F30/V30*100,"-")</f>
        <v>3.1271910914847378</v>
      </c>
      <c r="H30" s="60">
        <v>231873</v>
      </c>
      <c r="I30" s="137">
        <f>IFERROR(H30/V30*100,"-")</f>
        <v>25.244966749846487</v>
      </c>
      <c r="J30" s="60">
        <v>154486</v>
      </c>
      <c r="K30" s="137">
        <f>IFERROR(J30/V30*100,"-")</f>
        <v>16.819525918570875</v>
      </c>
      <c r="L30" s="60">
        <v>47762</v>
      </c>
      <c r="M30" s="137">
        <f>IFERROR(L30/V30*100,"-")</f>
        <v>5.200045291630194</v>
      </c>
      <c r="N30" s="60">
        <v>80073</v>
      </c>
      <c r="O30" s="137">
        <f>IFERROR(N30/V30*100,"-")</f>
        <v>8.7178766935367964</v>
      </c>
      <c r="P30" s="60">
        <v>84803</v>
      </c>
      <c r="Q30" s="137">
        <f>IFERROR(P30/V30*100,"-")</f>
        <v>9.2328512387696353</v>
      </c>
      <c r="R30" s="60">
        <v>286041</v>
      </c>
      <c r="S30" s="137">
        <f>IFERROR(R30/V30*100,"-")</f>
        <v>31.142459596817389</v>
      </c>
      <c r="T30" s="60">
        <v>4731</v>
      </c>
      <c r="U30" s="137">
        <f>IFERROR(T30/V30*100,"-")</f>
        <v>0.51508341934388113</v>
      </c>
      <c r="V30" s="60">
        <v>918492</v>
      </c>
      <c r="W30" s="137">
        <f>IFERROR(V30/V30*100,"-")</f>
        <v>100</v>
      </c>
      <c r="Y30" s="106">
        <f>IFERROR(V30/D30,"-")</f>
        <v>1.4206596806001315</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pageSetUpPr fitToPage="1"/>
  </sheetPr>
  <dimension ref="A1:Y30"/>
  <sheetViews>
    <sheetView showGridLines="0" workbookViewId="0"/>
  </sheetViews>
  <sheetFormatPr baseColWidth="10" defaultColWidth="8.7265625" defaultRowHeight="14.5"/>
  <cols>
    <col min="1" max="1" width="0.6328125" customWidth="1"/>
    <col min="2" max="2" width="27.1796875" customWidth="1"/>
    <col min="3" max="3" width="0.6328125" customWidth="1"/>
    <col min="4" max="4" width="9" customWidth="1"/>
    <col min="5" max="5" width="0.6328125" customWidth="1"/>
    <col min="6" max="23" width="9" customWidth="1"/>
    <col min="24" max="24" width="0.6328125" customWidth="1"/>
    <col min="25" max="25" width="15.1796875" customWidth="1"/>
  </cols>
  <sheetData>
    <row r="1" spans="1:25" ht="12" customHeight="1"/>
    <row r="2" spans="1:25" ht="52.5" customHeight="1"/>
    <row r="3" spans="1:25" ht="23.5" customHeight="1">
      <c r="A3" s="201" t="s">
        <v>398</v>
      </c>
      <c r="B3" s="202"/>
      <c r="C3" s="202"/>
      <c r="D3" s="202"/>
      <c r="E3" s="202"/>
      <c r="F3" s="202"/>
      <c r="G3" s="202"/>
      <c r="H3" s="202"/>
      <c r="I3" s="202"/>
      <c r="J3" s="202"/>
      <c r="K3" s="202"/>
      <c r="L3" s="202"/>
      <c r="M3" s="202"/>
      <c r="N3" s="202"/>
      <c r="O3" s="202"/>
      <c r="P3" s="202"/>
      <c r="Q3" s="202"/>
      <c r="R3" s="202"/>
      <c r="S3" s="202"/>
      <c r="T3" s="202"/>
      <c r="U3" s="202"/>
      <c r="V3" s="202"/>
      <c r="W3" s="202"/>
    </row>
    <row r="4" spans="1:25" ht="18" customHeight="1">
      <c r="B4" s="203" t="s">
        <v>113</v>
      </c>
      <c r="C4" s="202"/>
      <c r="D4" s="202"/>
      <c r="E4" s="202"/>
      <c r="F4" s="202"/>
      <c r="G4" s="202"/>
      <c r="H4" s="202"/>
      <c r="I4" s="202"/>
      <c r="J4" s="202"/>
      <c r="K4" s="202"/>
      <c r="L4" s="202"/>
      <c r="M4" s="202"/>
      <c r="N4" s="202"/>
      <c r="O4" s="202"/>
      <c r="P4" s="202"/>
      <c r="Q4" s="202"/>
      <c r="R4" s="202"/>
      <c r="S4" s="202"/>
      <c r="T4" s="202"/>
      <c r="U4" s="202"/>
      <c r="V4" s="202"/>
      <c r="W4" s="202"/>
    </row>
    <row r="5" spans="1:25" ht="9.5" customHeight="1"/>
    <row r="6" spans="1:25" ht="17" customHeight="1">
      <c r="B6" s="222" t="s">
        <v>114</v>
      </c>
      <c r="D6" s="278" t="s">
        <v>393</v>
      </c>
      <c r="F6" s="268" t="s">
        <v>394</v>
      </c>
      <c r="G6" s="265"/>
      <c r="H6" s="265"/>
      <c r="I6" s="265"/>
      <c r="J6" s="265"/>
      <c r="K6" s="265"/>
      <c r="L6" s="265"/>
      <c r="M6" s="265"/>
      <c r="N6" s="265"/>
      <c r="O6" s="265"/>
      <c r="P6" s="265"/>
      <c r="Q6" s="265"/>
      <c r="R6" s="265"/>
      <c r="S6" s="265"/>
      <c r="T6" s="265"/>
      <c r="U6" s="265"/>
      <c r="V6" s="265"/>
      <c r="W6" s="229"/>
    </row>
    <row r="7" spans="1:25" ht="60" customHeight="1">
      <c r="B7" s="223"/>
      <c r="D7" s="224"/>
      <c r="F7" s="259" t="s">
        <v>205</v>
      </c>
      <c r="G7" s="211"/>
      <c r="H7" s="257" t="s">
        <v>71</v>
      </c>
      <c r="I7" s="211"/>
      <c r="J7" s="257" t="s">
        <v>72</v>
      </c>
      <c r="K7" s="211"/>
      <c r="L7" s="257" t="s">
        <v>206</v>
      </c>
      <c r="M7" s="211"/>
      <c r="N7" s="257" t="s">
        <v>74</v>
      </c>
      <c r="O7" s="211"/>
      <c r="P7" s="257" t="s">
        <v>207</v>
      </c>
      <c r="Q7" s="211"/>
      <c r="R7" s="257" t="s">
        <v>208</v>
      </c>
      <c r="S7" s="211"/>
      <c r="T7" s="257" t="s">
        <v>209</v>
      </c>
      <c r="U7" s="211"/>
      <c r="V7" s="257" t="s">
        <v>171</v>
      </c>
      <c r="W7" s="211"/>
      <c r="Y7" s="59" t="s">
        <v>395</v>
      </c>
    </row>
    <row r="8" spans="1:25" ht="14" customHeight="1">
      <c r="B8" s="224"/>
      <c r="D8" s="50" t="s">
        <v>119</v>
      </c>
      <c r="F8" s="39" t="s">
        <v>119</v>
      </c>
      <c r="G8" s="14" t="s">
        <v>58</v>
      </c>
      <c r="H8" s="14" t="s">
        <v>119</v>
      </c>
      <c r="I8" s="14" t="s">
        <v>58</v>
      </c>
      <c r="J8" s="14" t="s">
        <v>119</v>
      </c>
      <c r="K8" s="14" t="s">
        <v>58</v>
      </c>
      <c r="L8" s="14" t="s">
        <v>119</v>
      </c>
      <c r="M8" s="14" t="s">
        <v>58</v>
      </c>
      <c r="N8" s="14" t="s">
        <v>119</v>
      </c>
      <c r="O8" s="14" t="s">
        <v>58</v>
      </c>
      <c r="P8" s="14" t="s">
        <v>119</v>
      </c>
      <c r="Q8" s="14" t="s">
        <v>58</v>
      </c>
      <c r="R8" s="14" t="s">
        <v>119</v>
      </c>
      <c r="S8" s="14" t="s">
        <v>58</v>
      </c>
      <c r="T8" s="14" t="s">
        <v>119</v>
      </c>
      <c r="U8" s="14" t="s">
        <v>58</v>
      </c>
      <c r="V8" s="14" t="s">
        <v>119</v>
      </c>
      <c r="W8" s="15" t="s">
        <v>58</v>
      </c>
      <c r="Y8" s="50" t="s">
        <v>119</v>
      </c>
    </row>
    <row r="9" spans="1:25" ht="8" customHeight="1"/>
    <row r="10" spans="1:25">
      <c r="B10" s="107" t="s">
        <v>88</v>
      </c>
      <c r="D10" s="98">
        <v>86642</v>
      </c>
      <c r="F10" s="95">
        <v>1</v>
      </c>
      <c r="G10" s="124">
        <f t="shared" ref="G10:G28" si="0">IFERROR(F10/V10*100,"-")</f>
        <v>8.1302796003154549E-4</v>
      </c>
      <c r="H10" s="95">
        <v>36317</v>
      </c>
      <c r="I10" s="124">
        <f t="shared" ref="I10:I28" si="1">IFERROR(H10/V10*100,"-")</f>
        <v>29.526736424465639</v>
      </c>
      <c r="J10" s="95">
        <v>38653</v>
      </c>
      <c r="K10" s="124">
        <f t="shared" ref="K10:K28" si="2">IFERROR(J10/V10*100,"-")</f>
        <v>31.42596973909933</v>
      </c>
      <c r="L10" s="95">
        <v>6007</v>
      </c>
      <c r="M10" s="124">
        <f t="shared" ref="M10:M28" si="3">IFERROR(L10/V10*100,"-")</f>
        <v>4.8838589559094938</v>
      </c>
      <c r="N10" s="95">
        <v>13121</v>
      </c>
      <c r="O10" s="124">
        <f t="shared" ref="O10:O28" si="4">IFERROR(N10/V10*100,"-")</f>
        <v>10.667739863573908</v>
      </c>
      <c r="P10" s="95">
        <v>1564</v>
      </c>
      <c r="Q10" s="124">
        <f t="shared" ref="Q10:Q28" si="5">IFERROR(P10/V10*100,"-")</f>
        <v>1.2715757294893371</v>
      </c>
      <c r="R10" s="95">
        <v>27325</v>
      </c>
      <c r="S10" s="124">
        <f t="shared" ref="S10:S28" si="6">IFERROR(R10/V10*100,"-")</f>
        <v>22.215989007861982</v>
      </c>
      <c r="T10" s="95">
        <v>9</v>
      </c>
      <c r="U10" s="124">
        <f t="shared" ref="U10:U28" si="7">IFERROR(T10/V10*100,"-")</f>
        <v>7.3172516402839095E-3</v>
      </c>
      <c r="V10" s="95">
        <v>122997</v>
      </c>
      <c r="W10" s="124">
        <f t="shared" ref="W10:W28" si="8">IFERROR(V10/V10*100,"-")</f>
        <v>100</v>
      </c>
      <c r="Y10" s="191">
        <f t="shared" ref="Y10:Y28" si="9">IFERROR(V10/D10,"-")</f>
        <v>1.4196001939013412</v>
      </c>
    </row>
    <row r="11" spans="1:25">
      <c r="B11" s="111" t="s">
        <v>89</v>
      </c>
      <c r="D11" s="75">
        <v>15020</v>
      </c>
      <c r="F11" s="72">
        <v>2587</v>
      </c>
      <c r="G11" s="125">
        <f t="shared" si="0"/>
        <v>13.099397437844953</v>
      </c>
      <c r="H11" s="72">
        <v>2147</v>
      </c>
      <c r="I11" s="125">
        <f t="shared" si="1"/>
        <v>10.871436528431818</v>
      </c>
      <c r="J11" s="72">
        <v>704</v>
      </c>
      <c r="K11" s="125">
        <f t="shared" si="2"/>
        <v>3.5647374550610156</v>
      </c>
      <c r="L11" s="72">
        <v>538</v>
      </c>
      <c r="M11" s="125">
        <f t="shared" si="3"/>
        <v>2.7241885665096968</v>
      </c>
      <c r="N11" s="72">
        <v>2824</v>
      </c>
      <c r="O11" s="125">
        <f t="shared" si="4"/>
        <v>14.299458200415211</v>
      </c>
      <c r="P11" s="72">
        <v>4974</v>
      </c>
      <c r="Q11" s="125">
        <f t="shared" si="5"/>
        <v>25.18608537141121</v>
      </c>
      <c r="R11" s="72">
        <v>5975</v>
      </c>
      <c r="S11" s="125">
        <f t="shared" si="6"/>
        <v>30.254696440326089</v>
      </c>
      <c r="T11" s="72">
        <v>0</v>
      </c>
      <c r="U11" s="125">
        <f t="shared" si="7"/>
        <v>0</v>
      </c>
      <c r="V11" s="72">
        <v>19749</v>
      </c>
      <c r="W11" s="125">
        <f t="shared" si="8"/>
        <v>100</v>
      </c>
      <c r="Y11" s="192">
        <f t="shared" si="9"/>
        <v>1.3148468708388814</v>
      </c>
    </row>
    <row r="12" spans="1:25">
      <c r="B12" s="111" t="s">
        <v>90</v>
      </c>
      <c r="D12" s="75">
        <v>7468</v>
      </c>
      <c r="F12" s="72">
        <v>1740</v>
      </c>
      <c r="G12" s="125">
        <f t="shared" si="0"/>
        <v>17.032106499608457</v>
      </c>
      <c r="H12" s="72">
        <v>1057</v>
      </c>
      <c r="I12" s="125">
        <f t="shared" si="1"/>
        <v>10.346515270164449</v>
      </c>
      <c r="J12" s="72">
        <v>861</v>
      </c>
      <c r="K12" s="125">
        <f t="shared" si="2"/>
        <v>8.4279561472200477</v>
      </c>
      <c r="L12" s="72">
        <v>523</v>
      </c>
      <c r="M12" s="125">
        <f t="shared" si="3"/>
        <v>5.1194205168363354</v>
      </c>
      <c r="N12" s="72">
        <v>1595</v>
      </c>
      <c r="O12" s="125">
        <f t="shared" si="4"/>
        <v>15.612764291307752</v>
      </c>
      <c r="P12" s="72">
        <v>1625</v>
      </c>
      <c r="Q12" s="125">
        <f t="shared" si="5"/>
        <v>15.906421299921691</v>
      </c>
      <c r="R12" s="72">
        <v>2802</v>
      </c>
      <c r="S12" s="125">
        <f t="shared" si="6"/>
        <v>27.427564604541892</v>
      </c>
      <c r="T12" s="72">
        <v>13</v>
      </c>
      <c r="U12" s="125">
        <f t="shared" si="7"/>
        <v>0.12725137039937354</v>
      </c>
      <c r="V12" s="72">
        <v>10216</v>
      </c>
      <c r="W12" s="125">
        <f t="shared" si="8"/>
        <v>100</v>
      </c>
      <c r="Y12" s="192">
        <f t="shared" si="9"/>
        <v>1.3679700053561863</v>
      </c>
    </row>
    <row r="13" spans="1:25">
      <c r="B13" s="111" t="s">
        <v>91</v>
      </c>
      <c r="D13" s="75">
        <v>8394</v>
      </c>
      <c r="F13" s="72">
        <v>460</v>
      </c>
      <c r="G13" s="125">
        <f t="shared" si="0"/>
        <v>3.6670918367346941</v>
      </c>
      <c r="H13" s="72">
        <v>3152</v>
      </c>
      <c r="I13" s="125">
        <f t="shared" si="1"/>
        <v>25.127551020408163</v>
      </c>
      <c r="J13" s="72">
        <v>718</v>
      </c>
      <c r="K13" s="125">
        <f t="shared" si="2"/>
        <v>5.7238520408163271</v>
      </c>
      <c r="L13" s="72">
        <v>648</v>
      </c>
      <c r="M13" s="125">
        <f t="shared" si="3"/>
        <v>5.1658163265306127</v>
      </c>
      <c r="N13" s="72">
        <v>2231</v>
      </c>
      <c r="O13" s="125">
        <f t="shared" si="4"/>
        <v>17.785395408163264</v>
      </c>
      <c r="P13" s="72">
        <v>413</v>
      </c>
      <c r="Q13" s="125">
        <f t="shared" si="5"/>
        <v>3.2924107142857144</v>
      </c>
      <c r="R13" s="72">
        <v>4922</v>
      </c>
      <c r="S13" s="125">
        <f t="shared" si="6"/>
        <v>39.23788265306122</v>
      </c>
      <c r="T13" s="72">
        <v>0</v>
      </c>
      <c r="U13" s="125">
        <f t="shared" si="7"/>
        <v>0</v>
      </c>
      <c r="V13" s="72">
        <v>12544</v>
      </c>
      <c r="W13" s="125">
        <f t="shared" si="8"/>
        <v>100</v>
      </c>
      <c r="Y13" s="192">
        <f t="shared" si="9"/>
        <v>1.4944007624493687</v>
      </c>
    </row>
    <row r="14" spans="1:25">
      <c r="B14" s="111" t="s">
        <v>92</v>
      </c>
      <c r="D14" s="75">
        <v>23696</v>
      </c>
      <c r="F14" s="72">
        <v>765</v>
      </c>
      <c r="G14" s="125">
        <f t="shared" si="0"/>
        <v>2.6779150768369098</v>
      </c>
      <c r="H14" s="72">
        <v>3885</v>
      </c>
      <c r="I14" s="125">
        <f t="shared" si="1"/>
        <v>13.599607939230582</v>
      </c>
      <c r="J14" s="72">
        <v>508</v>
      </c>
      <c r="K14" s="125">
        <f t="shared" si="2"/>
        <v>1.7782756327230722</v>
      </c>
      <c r="L14" s="72">
        <v>1869</v>
      </c>
      <c r="M14" s="125">
        <f t="shared" si="3"/>
        <v>6.5425140896839009</v>
      </c>
      <c r="N14" s="72">
        <v>3675</v>
      </c>
      <c r="O14" s="125">
        <f t="shared" si="4"/>
        <v>12.864493996569468</v>
      </c>
      <c r="P14" s="72">
        <v>5366</v>
      </c>
      <c r="Q14" s="125">
        <f t="shared" si="5"/>
        <v>18.783911506283474</v>
      </c>
      <c r="R14" s="72">
        <v>12104</v>
      </c>
      <c r="S14" s="125">
        <f t="shared" si="6"/>
        <v>42.370567437952886</v>
      </c>
      <c r="T14" s="72">
        <v>395</v>
      </c>
      <c r="U14" s="125">
        <f t="shared" si="7"/>
        <v>1.3827143207197115</v>
      </c>
      <c r="V14" s="72">
        <v>28567</v>
      </c>
      <c r="W14" s="125">
        <f t="shared" si="8"/>
        <v>100</v>
      </c>
      <c r="Y14" s="192">
        <f t="shared" si="9"/>
        <v>1.2055621201890614</v>
      </c>
    </row>
    <row r="15" spans="1:25">
      <c r="B15" s="111" t="s">
        <v>93</v>
      </c>
      <c r="D15" s="75">
        <v>5169</v>
      </c>
      <c r="F15" s="72">
        <v>2648</v>
      </c>
      <c r="G15" s="125">
        <f t="shared" si="0"/>
        <v>30.245573957738436</v>
      </c>
      <c r="H15" s="72">
        <v>719</v>
      </c>
      <c r="I15" s="125">
        <f t="shared" si="1"/>
        <v>8.2124500285551107</v>
      </c>
      <c r="J15" s="72">
        <v>346</v>
      </c>
      <c r="K15" s="125">
        <f t="shared" si="2"/>
        <v>3.9520274129069102</v>
      </c>
      <c r="L15" s="72">
        <v>673</v>
      </c>
      <c r="M15" s="125">
        <f t="shared" si="3"/>
        <v>7.6870359794403198</v>
      </c>
      <c r="N15" s="72">
        <v>1983</v>
      </c>
      <c r="O15" s="125">
        <f t="shared" si="4"/>
        <v>22.649914334665905</v>
      </c>
      <c r="P15" s="72">
        <v>261</v>
      </c>
      <c r="Q15" s="125">
        <f t="shared" si="5"/>
        <v>2.9811536264991436</v>
      </c>
      <c r="R15" s="72">
        <v>2125</v>
      </c>
      <c r="S15" s="125">
        <f t="shared" si="6"/>
        <v>24.271844660194176</v>
      </c>
      <c r="T15" s="72">
        <v>0</v>
      </c>
      <c r="U15" s="125">
        <f t="shared" si="7"/>
        <v>0</v>
      </c>
      <c r="V15" s="72">
        <v>8755</v>
      </c>
      <c r="W15" s="125">
        <f t="shared" si="8"/>
        <v>100</v>
      </c>
      <c r="Y15" s="192">
        <f t="shared" si="9"/>
        <v>1.69375120913136</v>
      </c>
    </row>
    <row r="16" spans="1:25">
      <c r="B16" s="111" t="s">
        <v>94</v>
      </c>
      <c r="D16" s="75">
        <v>34331</v>
      </c>
      <c r="F16" s="72">
        <v>5947</v>
      </c>
      <c r="G16" s="125">
        <f t="shared" si="0"/>
        <v>12.429720973978473</v>
      </c>
      <c r="H16" s="72">
        <v>4916</v>
      </c>
      <c r="I16" s="125">
        <f t="shared" si="1"/>
        <v>10.274845856411329</v>
      </c>
      <c r="J16" s="72">
        <v>3250</v>
      </c>
      <c r="K16" s="125">
        <f t="shared" si="2"/>
        <v>6.7927683143484172</v>
      </c>
      <c r="L16" s="72">
        <v>2108</v>
      </c>
      <c r="M16" s="125">
        <f t="shared" si="3"/>
        <v>4.4058940328142961</v>
      </c>
      <c r="N16" s="72">
        <v>5555</v>
      </c>
      <c r="O16" s="125">
        <f t="shared" si="4"/>
        <v>11.610408611140139</v>
      </c>
      <c r="P16" s="72">
        <v>15649</v>
      </c>
      <c r="Q16" s="125">
        <f t="shared" si="5"/>
        <v>32.70770195422719</v>
      </c>
      <c r="R16" s="72">
        <v>9767</v>
      </c>
      <c r="S16" s="125">
        <f t="shared" si="6"/>
        <v>20.413836346535689</v>
      </c>
      <c r="T16" s="72">
        <v>653</v>
      </c>
      <c r="U16" s="125">
        <f t="shared" si="7"/>
        <v>1.3648239105444664</v>
      </c>
      <c r="V16" s="72">
        <v>47845</v>
      </c>
      <c r="W16" s="125">
        <f t="shared" si="8"/>
        <v>100</v>
      </c>
      <c r="Y16" s="192">
        <f t="shared" si="9"/>
        <v>1.393638402609886</v>
      </c>
    </row>
    <row r="17" spans="2:25">
      <c r="B17" s="111" t="s">
        <v>95</v>
      </c>
      <c r="D17" s="75">
        <v>24957</v>
      </c>
      <c r="F17" s="72">
        <v>5754</v>
      </c>
      <c r="G17" s="125">
        <f t="shared" si="0"/>
        <v>15.311335816923895</v>
      </c>
      <c r="H17" s="72">
        <v>6075</v>
      </c>
      <c r="I17" s="125">
        <f t="shared" si="1"/>
        <v>16.165513571048429</v>
      </c>
      <c r="J17" s="72">
        <v>2905</v>
      </c>
      <c r="K17" s="125">
        <f t="shared" si="2"/>
        <v>7.730175625332623</v>
      </c>
      <c r="L17" s="72">
        <v>1449</v>
      </c>
      <c r="M17" s="125">
        <f t="shared" si="3"/>
        <v>3.8557743480574773</v>
      </c>
      <c r="N17" s="72">
        <v>7765</v>
      </c>
      <c r="O17" s="125">
        <f t="shared" si="4"/>
        <v>20.662586482171371</v>
      </c>
      <c r="P17" s="72">
        <v>4255</v>
      </c>
      <c r="Q17" s="125">
        <f t="shared" si="5"/>
        <v>11.322511974454496</v>
      </c>
      <c r="R17" s="72">
        <v>9364</v>
      </c>
      <c r="S17" s="125">
        <f t="shared" si="6"/>
        <v>24.91750931346461</v>
      </c>
      <c r="T17" s="72">
        <v>13</v>
      </c>
      <c r="U17" s="125">
        <f t="shared" si="7"/>
        <v>3.4592868547099517E-2</v>
      </c>
      <c r="V17" s="72">
        <v>37580</v>
      </c>
      <c r="W17" s="125">
        <f t="shared" si="8"/>
        <v>100</v>
      </c>
      <c r="Y17" s="192">
        <f t="shared" si="9"/>
        <v>1.505789958729014</v>
      </c>
    </row>
    <row r="18" spans="2:25">
      <c r="B18" s="111" t="s">
        <v>96</v>
      </c>
      <c r="D18" s="75">
        <v>47815</v>
      </c>
      <c r="F18" s="72">
        <v>8</v>
      </c>
      <c r="G18" s="125">
        <f t="shared" si="0"/>
        <v>1.3360722815104299E-2</v>
      </c>
      <c r="H18" s="72">
        <v>4871</v>
      </c>
      <c r="I18" s="125">
        <f t="shared" si="1"/>
        <v>8.1350101040466285</v>
      </c>
      <c r="J18" s="72">
        <v>5952</v>
      </c>
      <c r="K18" s="125">
        <f t="shared" si="2"/>
        <v>9.9403777744375983</v>
      </c>
      <c r="L18" s="72">
        <v>3787</v>
      </c>
      <c r="M18" s="125">
        <f t="shared" si="3"/>
        <v>6.3246321625999968</v>
      </c>
      <c r="N18" s="72">
        <v>14208</v>
      </c>
      <c r="O18" s="125">
        <f t="shared" si="4"/>
        <v>23.728643719625232</v>
      </c>
      <c r="P18" s="72">
        <v>7154</v>
      </c>
      <c r="Q18" s="125">
        <f t="shared" si="5"/>
        <v>11.947826377407017</v>
      </c>
      <c r="R18" s="72">
        <v>23835</v>
      </c>
      <c r="S18" s="125">
        <f t="shared" si="6"/>
        <v>39.80660353725137</v>
      </c>
      <c r="T18" s="72">
        <v>62</v>
      </c>
      <c r="U18" s="125">
        <f t="shared" si="7"/>
        <v>0.1035456018170583</v>
      </c>
      <c r="V18" s="72">
        <v>59877</v>
      </c>
      <c r="W18" s="125">
        <f t="shared" si="8"/>
        <v>100</v>
      </c>
      <c r="Y18" s="192">
        <f t="shared" si="9"/>
        <v>1.2522639339119523</v>
      </c>
    </row>
    <row r="19" spans="2:25">
      <c r="B19" s="111" t="s">
        <v>97</v>
      </c>
      <c r="D19" s="75">
        <v>49458</v>
      </c>
      <c r="F19" s="72">
        <v>25</v>
      </c>
      <c r="G19" s="125">
        <f t="shared" si="0"/>
        <v>3.3739557606920663E-2</v>
      </c>
      <c r="H19" s="72">
        <v>20655</v>
      </c>
      <c r="I19" s="125">
        <f t="shared" si="1"/>
        <v>27.875622494837849</v>
      </c>
      <c r="J19" s="72">
        <v>1229</v>
      </c>
      <c r="K19" s="125">
        <f t="shared" si="2"/>
        <v>1.6586366519562197</v>
      </c>
      <c r="L19" s="72">
        <v>3299</v>
      </c>
      <c r="M19" s="125">
        <f t="shared" si="3"/>
        <v>4.4522720218092493</v>
      </c>
      <c r="N19" s="72">
        <v>5939</v>
      </c>
      <c r="O19" s="125">
        <f t="shared" si="4"/>
        <v>8.0151693051000716</v>
      </c>
      <c r="P19" s="72">
        <v>8021</v>
      </c>
      <c r="Q19" s="125">
        <f t="shared" si="5"/>
        <v>10.824999662604425</v>
      </c>
      <c r="R19" s="72">
        <v>34548</v>
      </c>
      <c r="S19" s="125">
        <f t="shared" si="6"/>
        <v>46.625369448155794</v>
      </c>
      <c r="T19" s="72">
        <v>381</v>
      </c>
      <c r="U19" s="125">
        <f t="shared" si="7"/>
        <v>0.51419085792947083</v>
      </c>
      <c r="V19" s="72">
        <v>74097</v>
      </c>
      <c r="W19" s="125">
        <f t="shared" si="8"/>
        <v>100</v>
      </c>
      <c r="Y19" s="192">
        <f t="shared" si="9"/>
        <v>1.4981802741720247</v>
      </c>
    </row>
    <row r="20" spans="2:25">
      <c r="B20" s="111" t="s">
        <v>98</v>
      </c>
      <c r="D20" s="75">
        <v>12162</v>
      </c>
      <c r="F20" s="72">
        <v>460</v>
      </c>
      <c r="G20" s="125">
        <f t="shared" si="0"/>
        <v>3.3384135278322082</v>
      </c>
      <c r="H20" s="72">
        <v>981</v>
      </c>
      <c r="I20" s="125">
        <f t="shared" si="1"/>
        <v>7.1195297191378177</v>
      </c>
      <c r="J20" s="72">
        <v>177</v>
      </c>
      <c r="K20" s="125">
        <f t="shared" si="2"/>
        <v>1.2845634661441323</v>
      </c>
      <c r="L20" s="72">
        <v>798</v>
      </c>
      <c r="M20" s="125">
        <f t="shared" si="3"/>
        <v>5.791421728717614</v>
      </c>
      <c r="N20" s="72">
        <v>3455</v>
      </c>
      <c r="O20" s="125">
        <f t="shared" si="4"/>
        <v>25.074388562304957</v>
      </c>
      <c r="P20" s="72">
        <v>5840</v>
      </c>
      <c r="Q20" s="125">
        <f t="shared" si="5"/>
        <v>42.383336962043686</v>
      </c>
      <c r="R20" s="72">
        <v>2068</v>
      </c>
      <c r="S20" s="125">
        <f t="shared" si="6"/>
        <v>15.008346033819581</v>
      </c>
      <c r="T20" s="72">
        <v>0</v>
      </c>
      <c r="U20" s="125">
        <f t="shared" si="7"/>
        <v>0</v>
      </c>
      <c r="V20" s="72">
        <v>13779</v>
      </c>
      <c r="W20" s="125">
        <f t="shared" si="8"/>
        <v>100</v>
      </c>
      <c r="Y20" s="192">
        <f t="shared" si="9"/>
        <v>1.1329551060680809</v>
      </c>
    </row>
    <row r="21" spans="2:25">
      <c r="B21" s="111" t="s">
        <v>99</v>
      </c>
      <c r="D21" s="75">
        <v>27604</v>
      </c>
      <c r="F21" s="72">
        <v>1252</v>
      </c>
      <c r="G21" s="125">
        <f t="shared" si="0"/>
        <v>3.7803073764304482</v>
      </c>
      <c r="H21" s="72">
        <v>4208</v>
      </c>
      <c r="I21" s="125">
        <f t="shared" si="1"/>
        <v>12.705697635798183</v>
      </c>
      <c r="J21" s="72">
        <v>6556</v>
      </c>
      <c r="K21" s="125">
        <f t="shared" si="2"/>
        <v>19.795283674023974</v>
      </c>
      <c r="L21" s="72">
        <v>1551</v>
      </c>
      <c r="M21" s="125">
        <f t="shared" si="3"/>
        <v>4.6831124128143964</v>
      </c>
      <c r="N21" s="72">
        <v>3566</v>
      </c>
      <c r="O21" s="125">
        <f t="shared" si="4"/>
        <v>10.767233310184485</v>
      </c>
      <c r="P21" s="72">
        <v>6828</v>
      </c>
      <c r="Q21" s="125">
        <f t="shared" si="5"/>
        <v>20.616564509798003</v>
      </c>
      <c r="R21" s="72">
        <v>9068</v>
      </c>
      <c r="S21" s="125">
        <f t="shared" si="6"/>
        <v>27.380053745584103</v>
      </c>
      <c r="T21" s="72">
        <v>90</v>
      </c>
      <c r="U21" s="125">
        <f t="shared" si="7"/>
        <v>0.271747335366406</v>
      </c>
      <c r="V21" s="72">
        <v>33119</v>
      </c>
      <c r="W21" s="125">
        <f t="shared" si="8"/>
        <v>100</v>
      </c>
      <c r="Y21" s="192">
        <f t="shared" si="9"/>
        <v>1.1997898855238371</v>
      </c>
    </row>
    <row r="22" spans="2:25">
      <c r="B22" s="111" t="s">
        <v>100</v>
      </c>
      <c r="D22" s="75">
        <v>72678</v>
      </c>
      <c r="F22" s="72">
        <v>2887</v>
      </c>
      <c r="G22" s="125">
        <f t="shared" si="0"/>
        <v>2.7056155345629032</v>
      </c>
      <c r="H22" s="72">
        <v>26191</v>
      </c>
      <c r="I22" s="125">
        <f t="shared" si="1"/>
        <v>24.545471584945268</v>
      </c>
      <c r="J22" s="72">
        <v>18995</v>
      </c>
      <c r="K22" s="125">
        <f t="shared" si="2"/>
        <v>17.801581946318791</v>
      </c>
      <c r="L22" s="72">
        <v>7719</v>
      </c>
      <c r="M22" s="125">
        <f t="shared" si="3"/>
        <v>7.2340305892937469</v>
      </c>
      <c r="N22" s="72">
        <v>16334</v>
      </c>
      <c r="O22" s="125">
        <f t="shared" si="4"/>
        <v>15.307767281451493</v>
      </c>
      <c r="P22" s="72">
        <v>14821</v>
      </c>
      <c r="Q22" s="125">
        <f t="shared" si="5"/>
        <v>13.889826060878693</v>
      </c>
      <c r="R22" s="72">
        <v>19689</v>
      </c>
      <c r="S22" s="125">
        <f t="shared" si="6"/>
        <v>18.451979307242468</v>
      </c>
      <c r="T22" s="72">
        <v>68</v>
      </c>
      <c r="U22" s="125">
        <f t="shared" si="7"/>
        <v>6.372769530664267E-2</v>
      </c>
      <c r="V22" s="72">
        <v>106704</v>
      </c>
      <c r="W22" s="125">
        <f t="shared" si="8"/>
        <v>100</v>
      </c>
      <c r="Y22" s="192">
        <f t="shared" si="9"/>
        <v>1.468174688351358</v>
      </c>
    </row>
    <row r="23" spans="2:25">
      <c r="B23" s="111" t="s">
        <v>101</v>
      </c>
      <c r="D23" s="75">
        <v>14621</v>
      </c>
      <c r="F23" s="72">
        <v>1056</v>
      </c>
      <c r="G23" s="125">
        <f t="shared" si="0"/>
        <v>5.7939207725227693</v>
      </c>
      <c r="H23" s="72">
        <v>3089</v>
      </c>
      <c r="I23" s="125">
        <f t="shared" si="1"/>
        <v>16.948315593108745</v>
      </c>
      <c r="J23" s="72">
        <v>560</v>
      </c>
      <c r="K23" s="125">
        <f t="shared" si="2"/>
        <v>3.0725337430044992</v>
      </c>
      <c r="L23" s="72">
        <v>1543</v>
      </c>
      <c r="M23" s="125">
        <f t="shared" si="3"/>
        <v>8.4659277954570396</v>
      </c>
      <c r="N23" s="72">
        <v>2824</v>
      </c>
      <c r="O23" s="125">
        <f t="shared" si="4"/>
        <v>15.494348732579832</v>
      </c>
      <c r="P23" s="72">
        <v>856</v>
      </c>
      <c r="Q23" s="125">
        <f t="shared" si="5"/>
        <v>4.6965872928783057</v>
      </c>
      <c r="R23" s="72">
        <v>8298</v>
      </c>
      <c r="S23" s="125">
        <f t="shared" si="6"/>
        <v>45.528366070448811</v>
      </c>
      <c r="T23" s="72">
        <v>0</v>
      </c>
      <c r="U23" s="125">
        <f t="shared" si="7"/>
        <v>0</v>
      </c>
      <c r="V23" s="72">
        <v>18226</v>
      </c>
      <c r="W23" s="125">
        <f t="shared" si="8"/>
        <v>100</v>
      </c>
      <c r="Y23" s="192">
        <f t="shared" si="9"/>
        <v>1.2465631625743794</v>
      </c>
    </row>
    <row r="24" spans="2:25">
      <c r="B24" s="111" t="s">
        <v>102</v>
      </c>
      <c r="D24" s="75">
        <v>3060</v>
      </c>
      <c r="F24" s="72">
        <v>324</v>
      </c>
      <c r="G24" s="125">
        <f t="shared" si="0"/>
        <v>8.1963066025803197</v>
      </c>
      <c r="H24" s="72">
        <v>340</v>
      </c>
      <c r="I24" s="125">
        <f t="shared" si="1"/>
        <v>8.6010624841892227</v>
      </c>
      <c r="J24" s="72">
        <v>176</v>
      </c>
      <c r="K24" s="125">
        <f t="shared" si="2"/>
        <v>4.4523146976979513</v>
      </c>
      <c r="L24" s="72">
        <v>204</v>
      </c>
      <c r="M24" s="125">
        <f t="shared" si="3"/>
        <v>5.1606374905135342</v>
      </c>
      <c r="N24" s="72">
        <v>971</v>
      </c>
      <c r="O24" s="125">
        <f t="shared" si="4"/>
        <v>24.563622565140399</v>
      </c>
      <c r="P24" s="72">
        <v>709</v>
      </c>
      <c r="Q24" s="125">
        <f t="shared" si="5"/>
        <v>17.935745003794587</v>
      </c>
      <c r="R24" s="72">
        <v>1217</v>
      </c>
      <c r="S24" s="125">
        <f t="shared" si="6"/>
        <v>30.786744244877305</v>
      </c>
      <c r="T24" s="72">
        <v>12</v>
      </c>
      <c r="U24" s="125">
        <f t="shared" si="7"/>
        <v>0.30356691120667845</v>
      </c>
      <c r="V24" s="72">
        <v>3953</v>
      </c>
      <c r="W24" s="125">
        <f t="shared" si="8"/>
        <v>100</v>
      </c>
      <c r="Y24" s="192">
        <f t="shared" si="9"/>
        <v>1.2918300653594772</v>
      </c>
    </row>
    <row r="25" spans="2:25">
      <c r="B25" s="111" t="s">
        <v>103</v>
      </c>
      <c r="D25" s="75">
        <v>17104</v>
      </c>
      <c r="F25" s="72">
        <v>253</v>
      </c>
      <c r="G25" s="125">
        <f t="shared" si="0"/>
        <v>1.0080886161692633</v>
      </c>
      <c r="H25" s="72">
        <v>5592</v>
      </c>
      <c r="I25" s="125">
        <f t="shared" si="1"/>
        <v>22.281547595330121</v>
      </c>
      <c r="J25" s="72">
        <v>1439</v>
      </c>
      <c r="K25" s="125">
        <f t="shared" si="2"/>
        <v>5.7337530382117388</v>
      </c>
      <c r="L25" s="72">
        <v>1985</v>
      </c>
      <c r="M25" s="125">
        <f t="shared" si="3"/>
        <v>7.9093118699446148</v>
      </c>
      <c r="N25" s="72">
        <v>5912</v>
      </c>
      <c r="O25" s="125">
        <f t="shared" si="4"/>
        <v>23.55660039048492</v>
      </c>
      <c r="P25" s="72">
        <v>622</v>
      </c>
      <c r="Q25" s="125">
        <f t="shared" si="5"/>
        <v>2.4783838705821415</v>
      </c>
      <c r="R25" s="72">
        <v>7215</v>
      </c>
      <c r="S25" s="125">
        <f t="shared" si="6"/>
        <v>28.748455990755868</v>
      </c>
      <c r="T25" s="72">
        <v>2079</v>
      </c>
      <c r="U25" s="125">
        <f t="shared" si="7"/>
        <v>8.2838586285213367</v>
      </c>
      <c r="V25" s="72">
        <v>25097</v>
      </c>
      <c r="W25" s="125">
        <f t="shared" si="8"/>
        <v>100</v>
      </c>
      <c r="Y25" s="192">
        <f t="shared" si="9"/>
        <v>1.4673175865294668</v>
      </c>
    </row>
    <row r="26" spans="2:25">
      <c r="B26" s="111" t="s">
        <v>104</v>
      </c>
      <c r="D26" s="75">
        <v>2087</v>
      </c>
      <c r="F26" s="72">
        <v>283</v>
      </c>
      <c r="G26" s="125">
        <f t="shared" si="0"/>
        <v>9.0588988476312409</v>
      </c>
      <c r="H26" s="72">
        <v>443</v>
      </c>
      <c r="I26" s="125">
        <f t="shared" si="1"/>
        <v>14.180537772087067</v>
      </c>
      <c r="J26" s="72">
        <v>543</v>
      </c>
      <c r="K26" s="125">
        <f t="shared" si="2"/>
        <v>17.381562099871957</v>
      </c>
      <c r="L26" s="72">
        <v>296</v>
      </c>
      <c r="M26" s="125">
        <f t="shared" si="3"/>
        <v>9.4750320102432788</v>
      </c>
      <c r="N26" s="72">
        <v>693</v>
      </c>
      <c r="O26" s="125">
        <f t="shared" si="4"/>
        <v>22.183098591549296</v>
      </c>
      <c r="P26" s="72">
        <v>397</v>
      </c>
      <c r="Q26" s="125">
        <f t="shared" si="5"/>
        <v>12.708066581306019</v>
      </c>
      <c r="R26" s="72">
        <v>469</v>
      </c>
      <c r="S26" s="125">
        <f t="shared" si="6"/>
        <v>15.01280409731114</v>
      </c>
      <c r="T26" s="72">
        <v>0</v>
      </c>
      <c r="U26" s="125">
        <f t="shared" si="7"/>
        <v>0</v>
      </c>
      <c r="V26" s="72">
        <v>3124</v>
      </c>
      <c r="W26" s="125">
        <f t="shared" si="8"/>
        <v>100</v>
      </c>
      <c r="Y26" s="192">
        <f t="shared" si="9"/>
        <v>1.4968854815524677</v>
      </c>
    </row>
    <row r="27" spans="2:25">
      <c r="B27" s="111" t="s">
        <v>105</v>
      </c>
      <c r="D27" s="75">
        <v>423</v>
      </c>
      <c r="F27" s="72">
        <v>1</v>
      </c>
      <c r="G27" s="125">
        <f t="shared" si="0"/>
        <v>0.21929824561403508</v>
      </c>
      <c r="H27" s="72">
        <v>33</v>
      </c>
      <c r="I27" s="125">
        <f t="shared" si="1"/>
        <v>7.2368421052631584</v>
      </c>
      <c r="J27" s="72">
        <v>159</v>
      </c>
      <c r="K27" s="125">
        <f t="shared" si="2"/>
        <v>34.868421052631575</v>
      </c>
      <c r="L27" s="72">
        <v>4</v>
      </c>
      <c r="M27" s="125">
        <f t="shared" si="3"/>
        <v>0.8771929824561403</v>
      </c>
      <c r="N27" s="72">
        <v>26</v>
      </c>
      <c r="O27" s="125">
        <f t="shared" si="4"/>
        <v>5.7017543859649118</v>
      </c>
      <c r="P27" s="72">
        <v>0</v>
      </c>
      <c r="Q27" s="125">
        <f t="shared" si="5"/>
        <v>0</v>
      </c>
      <c r="R27" s="72">
        <v>233</v>
      </c>
      <c r="S27" s="125">
        <f t="shared" si="6"/>
        <v>51.096491228070171</v>
      </c>
      <c r="T27" s="72">
        <v>0</v>
      </c>
      <c r="U27" s="125">
        <f t="shared" si="7"/>
        <v>0</v>
      </c>
      <c r="V27" s="72">
        <v>456</v>
      </c>
      <c r="W27" s="125">
        <f t="shared" si="8"/>
        <v>100</v>
      </c>
      <c r="Y27" s="192">
        <f t="shared" si="9"/>
        <v>1.0780141843971631</v>
      </c>
    </row>
    <row r="28" spans="2:25">
      <c r="B28" s="115" t="s">
        <v>106</v>
      </c>
      <c r="D28" s="90">
        <v>804</v>
      </c>
      <c r="F28" s="87">
        <v>171</v>
      </c>
      <c r="G28" s="126">
        <f t="shared" si="0"/>
        <v>15.419296663660957</v>
      </c>
      <c r="H28" s="87">
        <v>183</v>
      </c>
      <c r="I28" s="126">
        <f t="shared" si="1"/>
        <v>16.501352569882776</v>
      </c>
      <c r="J28" s="87">
        <v>228</v>
      </c>
      <c r="K28" s="126">
        <f t="shared" si="2"/>
        <v>20.559062218214606</v>
      </c>
      <c r="L28" s="87">
        <v>14</v>
      </c>
      <c r="M28" s="126">
        <f t="shared" si="3"/>
        <v>1.2623985572587917</v>
      </c>
      <c r="N28" s="87">
        <v>56</v>
      </c>
      <c r="O28" s="126">
        <f t="shared" si="4"/>
        <v>5.0495942290351667</v>
      </c>
      <c r="P28" s="87">
        <v>0</v>
      </c>
      <c r="Q28" s="126">
        <f t="shared" si="5"/>
        <v>0</v>
      </c>
      <c r="R28" s="87">
        <v>457</v>
      </c>
      <c r="S28" s="126">
        <f t="shared" si="6"/>
        <v>41.208295761947703</v>
      </c>
      <c r="T28" s="87">
        <v>0</v>
      </c>
      <c r="U28" s="126">
        <f t="shared" si="7"/>
        <v>0</v>
      </c>
      <c r="V28" s="87">
        <v>1109</v>
      </c>
      <c r="W28" s="126">
        <f t="shared" si="8"/>
        <v>100</v>
      </c>
      <c r="Y28" s="193">
        <f t="shared" si="9"/>
        <v>1.3793532338308458</v>
      </c>
    </row>
    <row r="29" spans="2:25" ht="8" customHeight="1"/>
    <row r="30" spans="2:25">
      <c r="B30" s="119" t="s">
        <v>49</v>
      </c>
      <c r="D30" s="63">
        <v>453493</v>
      </c>
      <c r="F30" s="60">
        <v>26622</v>
      </c>
      <c r="G30" s="137">
        <f>IFERROR(F30/V30*100,"-")</f>
        <v>4.2405629872219235</v>
      </c>
      <c r="H30" s="60">
        <v>124854</v>
      </c>
      <c r="I30" s="137">
        <f>IFERROR(H30/V30*100,"-")</f>
        <v>19.887733874487491</v>
      </c>
      <c r="J30" s="60">
        <v>83959</v>
      </c>
      <c r="K30" s="137">
        <f>IFERROR(J30/V30*100,"-")</f>
        <v>13.373654415301834</v>
      </c>
      <c r="L30" s="60">
        <v>35015</v>
      </c>
      <c r="M30" s="137">
        <f>IFERROR(L30/V30*100,"-")</f>
        <v>5.5774664937861784</v>
      </c>
      <c r="N30" s="60">
        <v>92733</v>
      </c>
      <c r="O30" s="137">
        <f>IFERROR(N30/V30*100,"-")</f>
        <v>14.771246619113912</v>
      </c>
      <c r="P30" s="60">
        <v>79355</v>
      </c>
      <c r="Q30" s="137">
        <f>IFERROR(P30/V30*100,"-")</f>
        <v>12.640292834910817</v>
      </c>
      <c r="R30" s="60">
        <v>181481</v>
      </c>
      <c r="S30" s="137">
        <f>IFERROR(R30/V30*100,"-")</f>
        <v>28.90773087987461</v>
      </c>
      <c r="T30" s="60">
        <v>3775</v>
      </c>
      <c r="U30" s="137">
        <f>IFERROR(T30/V30*100,"-")</f>
        <v>0.60131189530323648</v>
      </c>
      <c r="V30" s="60">
        <v>627794</v>
      </c>
      <c r="W30" s="137">
        <f>IFERROR(V30/V30*100,"-")</f>
        <v>100</v>
      </c>
      <c r="Y30" s="106">
        <f>IFERROR(V30/D30,"-")</f>
        <v>1.3843521289192997</v>
      </c>
    </row>
  </sheetData>
  <mergeCells count="14">
    <mergeCell ref="H7:I7"/>
    <mergeCell ref="J7:K7"/>
    <mergeCell ref="A3:W3"/>
    <mergeCell ref="B4:W4"/>
    <mergeCell ref="F6:W6"/>
    <mergeCell ref="D6:D7"/>
    <mergeCell ref="B6:B8"/>
    <mergeCell ref="F7:G7"/>
    <mergeCell ref="V7:W7"/>
    <mergeCell ref="L7:M7"/>
    <mergeCell ref="R7:S7"/>
    <mergeCell ref="P7:Q7"/>
    <mergeCell ref="N7:O7"/>
    <mergeCell ref="T7:U7"/>
  </mergeCells>
  <printOptions horizontalCentered="1" verticalCentered="1"/>
  <pageMargins left="0.27777777777777779" right="0.27777777777777779" top="0.27777777777777779" bottom="0.27777777777777779" header="0.1388888888888889" footer="0.1388888888888889"/>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97</vt:i4>
      </vt:variant>
    </vt:vector>
  </HeadingPairs>
  <TitlesOfParts>
    <vt:vector size="97" baseType="lpstr">
      <vt:lpstr>porsaad</vt:lpstr>
      <vt:lpstr>indsaad</vt:lpstr>
      <vt:lpstr>indsaad_2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41abenpreGII_graf</vt:lpstr>
      <vt:lpstr>41cbenpreGI</vt:lpstr>
      <vt:lpstr>41abenpreGI_graf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53combprest</vt:lpstr>
      <vt:lpstr>53combprestGI</vt:lpstr>
      <vt:lpstr>53combprestGII</vt:lpstr>
      <vt:lpstr>53combprestGIII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José Miguel Ayora López</cp:lastModifiedBy>
  <dcterms:created xsi:type="dcterms:W3CDTF">2026-09-07T10:23:44Z</dcterms:created>
  <dcterms:modified xsi:type="dcterms:W3CDTF">2026-09-07T10:33:00Z</dcterms:modified>
</cp:coreProperties>
</file>